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5080" yWindow="0" windowWidth="15220" windowHeight="14640" tabRatio="500"/>
  </bookViews>
  <sheets>
    <sheet name="CriteriaA" sheetId="2" r:id="rId1"/>
    <sheet name="Sheet1" sheetId="1" r:id="rId2"/>
  </sheets>
  <externalReferences>
    <externalReference r:id="rId3"/>
  </externalReferences>
  <definedNames>
    <definedName name="__Print_Area" localSheetId="0">CriteriaA!$T$1:$V$227</definedName>
    <definedName name="Z_274964AA_419C_459A_BA50_CC8818F50386_.wvu.PrintArea" localSheetId="0" hidden="1">CriteriaA!$X$2:$Y$238</definedName>
    <definedName name="Z_AC20EB06_F6BE_4EB3_BBE4_4519A661407F_.wvu.PrintArea" localSheetId="0" hidden="1">CriteriaA!$X$2:$Y$238</definedName>
    <definedName name="Z_B8DD4E30_2E6E_4D21_A01E_1239E84A957B_.wvu.PrintArea" localSheetId="0" hidden="1">CriteriaA!$X$2:$Y$238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X2" i="2" l="1"/>
  <c r="AA12" i="2"/>
  <c r="V12" i="2"/>
  <c r="AA13" i="2"/>
  <c r="V13" i="2"/>
  <c r="AA14" i="2"/>
  <c r="V14" i="2"/>
  <c r="AA15" i="2"/>
  <c r="V15" i="2"/>
  <c r="AA16" i="2"/>
  <c r="V16" i="2"/>
  <c r="AA17" i="2"/>
  <c r="V17" i="2"/>
  <c r="AA18" i="2"/>
  <c r="V18" i="2"/>
  <c r="AA19" i="2"/>
  <c r="V19" i="2"/>
  <c r="AA20" i="2"/>
  <c r="V20" i="2"/>
  <c r="AA22" i="2"/>
  <c r="V22" i="2"/>
  <c r="AA23" i="2"/>
  <c r="V23" i="2"/>
  <c r="AA24" i="2"/>
  <c r="V24" i="2"/>
  <c r="AA25" i="2"/>
  <c r="V25" i="2"/>
  <c r="AA26" i="2"/>
  <c r="V26" i="2"/>
  <c r="AA27" i="2"/>
  <c r="V27" i="2"/>
  <c r="AA28" i="2"/>
  <c r="V28" i="2"/>
  <c r="AA29" i="2"/>
  <c r="V29" i="2"/>
  <c r="AA30" i="2"/>
  <c r="V30" i="2"/>
  <c r="AA32" i="2"/>
  <c r="V32" i="2"/>
  <c r="AA33" i="2"/>
  <c r="V33" i="2"/>
  <c r="AA34" i="2"/>
  <c r="V34" i="2"/>
  <c r="AA35" i="2"/>
  <c r="V35" i="2"/>
  <c r="AA36" i="2"/>
  <c r="V36" i="2"/>
  <c r="AA37" i="2"/>
  <c r="V37" i="2"/>
  <c r="AA38" i="2"/>
  <c r="V38" i="2"/>
  <c r="AA39" i="2"/>
  <c r="V39" i="2"/>
  <c r="AA40" i="2"/>
  <c r="V40" i="2"/>
  <c r="AA41" i="2"/>
  <c r="V41" i="2"/>
  <c r="AA42" i="2"/>
  <c r="V42" i="2"/>
  <c r="AA43" i="2"/>
  <c r="V43" i="2"/>
  <c r="AA44" i="2"/>
  <c r="V44" i="2"/>
  <c r="AA45" i="2"/>
  <c r="V45" i="2"/>
  <c r="AA49" i="2"/>
  <c r="V49" i="2"/>
  <c r="AA50" i="2"/>
  <c r="V50" i="2"/>
  <c r="AA51" i="2"/>
  <c r="V51" i="2"/>
  <c r="AA52" i="2"/>
  <c r="V52" i="2"/>
  <c r="AA53" i="2"/>
  <c r="V53" i="2"/>
  <c r="AA54" i="2"/>
  <c r="V54" i="2"/>
  <c r="AA55" i="2"/>
  <c r="V55" i="2"/>
  <c r="AA56" i="2"/>
  <c r="V56" i="2"/>
  <c r="AA57" i="2"/>
  <c r="V57" i="2"/>
  <c r="AA58" i="2"/>
  <c r="V58" i="2"/>
  <c r="AA59" i="2"/>
  <c r="V59" i="2"/>
  <c r="AA60" i="2"/>
  <c r="V60" i="2"/>
  <c r="AA61" i="2"/>
  <c r="V61" i="2"/>
  <c r="AA63" i="2"/>
  <c r="V63" i="2"/>
  <c r="AA64" i="2"/>
  <c r="V64" i="2"/>
  <c r="AA65" i="2"/>
  <c r="V65" i="2"/>
  <c r="AA66" i="2"/>
  <c r="V66" i="2"/>
  <c r="AA67" i="2"/>
  <c r="V67" i="2"/>
  <c r="AA68" i="2"/>
  <c r="V68" i="2"/>
  <c r="AA70" i="2"/>
  <c r="V70" i="2"/>
  <c r="AA71" i="2"/>
  <c r="V71" i="2"/>
  <c r="AA72" i="2"/>
  <c r="V72" i="2"/>
  <c r="AA73" i="2"/>
  <c r="V73" i="2"/>
  <c r="AA74" i="2"/>
  <c r="V74" i="2"/>
  <c r="AA75" i="2"/>
  <c r="V75" i="2"/>
  <c r="AA76" i="2"/>
  <c r="V76" i="2"/>
  <c r="AA77" i="2"/>
  <c r="V77" i="2"/>
  <c r="AA78" i="2"/>
  <c r="V78" i="2"/>
  <c r="AA79" i="2"/>
  <c r="V79" i="2"/>
  <c r="AA80" i="2"/>
  <c r="V80" i="2"/>
  <c r="AA81" i="2"/>
  <c r="V81" i="2"/>
  <c r="AA82" i="2"/>
  <c r="V82" i="2"/>
  <c r="AA83" i="2"/>
  <c r="V83" i="2"/>
  <c r="AA84" i="2"/>
  <c r="V84" i="2"/>
  <c r="AA85" i="2"/>
  <c r="V85" i="2"/>
  <c r="AA88" i="2"/>
  <c r="V88" i="2"/>
  <c r="AA89" i="2"/>
  <c r="V89" i="2"/>
  <c r="AA90" i="2"/>
  <c r="V90" i="2"/>
  <c r="AA91" i="2"/>
  <c r="V91" i="2"/>
  <c r="AA92" i="2"/>
  <c r="V92" i="2"/>
  <c r="AA94" i="2"/>
  <c r="V94" i="2"/>
  <c r="AA95" i="2"/>
  <c r="V95" i="2"/>
  <c r="AA97" i="2"/>
  <c r="V97" i="2"/>
  <c r="AA98" i="2"/>
  <c r="V98" i="2"/>
  <c r="AA99" i="2"/>
  <c r="V99" i="2"/>
  <c r="AA100" i="2"/>
  <c r="V100" i="2"/>
  <c r="AA101" i="2"/>
  <c r="V101" i="2"/>
  <c r="AA102" i="2"/>
  <c r="V102" i="2"/>
  <c r="AA104" i="2"/>
  <c r="V104" i="2"/>
  <c r="AA105" i="2"/>
  <c r="V105" i="2"/>
  <c r="AA106" i="2"/>
  <c r="V106" i="2"/>
  <c r="AA107" i="2"/>
  <c r="V107" i="2"/>
  <c r="AA110" i="2"/>
  <c r="V110" i="2"/>
  <c r="AA111" i="2"/>
  <c r="V111" i="2"/>
  <c r="AA112" i="2"/>
  <c r="V112" i="2"/>
  <c r="AA113" i="2"/>
  <c r="V113" i="2"/>
  <c r="AA115" i="2"/>
  <c r="V115" i="2"/>
  <c r="AA116" i="2"/>
  <c r="V116" i="2"/>
  <c r="AA117" i="2"/>
  <c r="V117" i="2"/>
  <c r="AA119" i="2"/>
  <c r="V119" i="2"/>
  <c r="AA120" i="2"/>
  <c r="V120" i="2"/>
  <c r="AA121" i="2"/>
  <c r="V121" i="2"/>
  <c r="AA122" i="2"/>
  <c r="V122" i="2"/>
  <c r="AA123" i="2"/>
  <c r="V123" i="2"/>
  <c r="AA125" i="2"/>
  <c r="V125" i="2"/>
  <c r="AA126" i="2"/>
  <c r="V126" i="2"/>
  <c r="AA127" i="2"/>
  <c r="V127" i="2"/>
  <c r="AA128" i="2"/>
  <c r="V128" i="2"/>
  <c r="AA129" i="2"/>
  <c r="V129" i="2"/>
  <c r="AA131" i="2"/>
  <c r="V131" i="2"/>
  <c r="AA132" i="2"/>
  <c r="V132" i="2"/>
  <c r="AA133" i="2"/>
  <c r="V133" i="2"/>
  <c r="AA134" i="2"/>
  <c r="V134" i="2"/>
  <c r="AA135" i="2"/>
  <c r="V135" i="2"/>
  <c r="AA136" i="2"/>
  <c r="V136" i="2"/>
  <c r="AA137" i="2"/>
  <c r="V137" i="2"/>
  <c r="AA138" i="2"/>
  <c r="V138" i="2"/>
  <c r="AA141" i="2"/>
  <c r="V141" i="2"/>
  <c r="AA142" i="2"/>
  <c r="V142" i="2"/>
  <c r="AA143" i="2"/>
  <c r="V143" i="2"/>
  <c r="AA144" i="2"/>
  <c r="V144" i="2"/>
  <c r="AA145" i="2"/>
  <c r="V145" i="2"/>
  <c r="AA146" i="2"/>
  <c r="V146" i="2"/>
  <c r="AA147" i="2"/>
  <c r="V147" i="2"/>
  <c r="AA148" i="2"/>
  <c r="V148" i="2"/>
  <c r="AA149" i="2"/>
  <c r="V149" i="2"/>
  <c r="AA150" i="2"/>
  <c r="V150" i="2"/>
  <c r="AA152" i="2"/>
  <c r="V152" i="2"/>
  <c r="AA153" i="2"/>
  <c r="V153" i="2"/>
  <c r="AA155" i="2"/>
  <c r="V155" i="2"/>
  <c r="AA156" i="2"/>
  <c r="V156" i="2"/>
  <c r="AA157" i="2"/>
  <c r="V157" i="2"/>
  <c r="AA159" i="2"/>
  <c r="V159" i="2"/>
  <c r="AA160" i="2"/>
  <c r="V160" i="2"/>
  <c r="AA161" i="2"/>
  <c r="V161" i="2"/>
  <c r="AA162" i="2"/>
  <c r="V162" i="2"/>
  <c r="AA164" i="2"/>
  <c r="V164" i="2"/>
  <c r="AA167" i="2"/>
  <c r="V167" i="2"/>
  <c r="AA168" i="2"/>
  <c r="V168" i="2"/>
  <c r="AA169" i="2"/>
  <c r="V169" i="2"/>
  <c r="AA170" i="2"/>
  <c r="V170" i="2"/>
  <c r="AA171" i="2"/>
  <c r="V171" i="2"/>
  <c r="AA172" i="2"/>
  <c r="V172" i="2"/>
  <c r="AA173" i="2"/>
  <c r="V173" i="2"/>
  <c r="AA174" i="2"/>
  <c r="V174" i="2"/>
  <c r="AA175" i="2"/>
  <c r="V175" i="2"/>
  <c r="AA176" i="2"/>
  <c r="V176" i="2"/>
  <c r="AA178" i="2"/>
  <c r="V178" i="2"/>
  <c r="AA179" i="2"/>
  <c r="V179" i="2"/>
  <c r="AA180" i="2"/>
  <c r="V180" i="2"/>
  <c r="AA181" i="2"/>
  <c r="V181" i="2"/>
  <c r="AA182" i="2"/>
  <c r="V182" i="2"/>
  <c r="AA183" i="2"/>
  <c r="V183" i="2"/>
  <c r="AA184" i="2"/>
  <c r="V184" i="2"/>
  <c r="AA185" i="2"/>
  <c r="V185" i="2"/>
  <c r="AA187" i="2"/>
  <c r="V187" i="2"/>
  <c r="AA188" i="2"/>
  <c r="V188" i="2"/>
  <c r="AA189" i="2"/>
  <c r="V189" i="2"/>
  <c r="AA190" i="2"/>
  <c r="V190" i="2"/>
  <c r="AA192" i="2"/>
  <c r="V192" i="2"/>
  <c r="AA193" i="2"/>
  <c r="V193" i="2"/>
  <c r="AA194" i="2"/>
  <c r="V194" i="2"/>
  <c r="AA195" i="2"/>
  <c r="V195" i="2"/>
  <c r="AA196" i="2"/>
  <c r="V196" i="2"/>
  <c r="AA198" i="2"/>
  <c r="V198" i="2"/>
  <c r="AA199" i="2"/>
  <c r="V199" i="2"/>
  <c r="AA200" i="2"/>
  <c r="V200" i="2"/>
  <c r="AA201" i="2"/>
  <c r="V201" i="2"/>
  <c r="AA202" i="2"/>
  <c r="V202" i="2"/>
  <c r="AA203" i="2"/>
  <c r="V203" i="2"/>
  <c r="AA204" i="2"/>
  <c r="V204" i="2"/>
  <c r="AA205" i="2"/>
  <c r="V205" i="2"/>
  <c r="AA206" i="2"/>
  <c r="V206" i="2"/>
  <c r="AA209" i="2"/>
  <c r="V209" i="2"/>
  <c r="AA210" i="2"/>
  <c r="V210" i="2"/>
  <c r="AA211" i="2"/>
  <c r="V211" i="2"/>
  <c r="AA212" i="2"/>
  <c r="V212" i="2"/>
  <c r="AA213" i="2"/>
  <c r="V213" i="2"/>
  <c r="AA215" i="2"/>
  <c r="V215" i="2"/>
  <c r="AA216" i="2"/>
  <c r="V216" i="2"/>
  <c r="AA217" i="2"/>
  <c r="V217" i="2"/>
  <c r="AA218" i="2"/>
  <c r="V218" i="2"/>
  <c r="AA219" i="2"/>
  <c r="V219" i="2"/>
  <c r="AA220" i="2"/>
  <c r="V220" i="2"/>
  <c r="AA222" i="2"/>
  <c r="V222" i="2"/>
  <c r="AA223" i="2"/>
  <c r="V223" i="2"/>
  <c r="AA224" i="2"/>
  <c r="V224" i="2"/>
  <c r="AA225" i="2"/>
  <c r="V225" i="2"/>
  <c r="AA226" i="2"/>
  <c r="V226" i="2"/>
  <c r="AA227" i="2"/>
  <c r="V227" i="2"/>
  <c r="AA228" i="2"/>
  <c r="V228" i="2"/>
  <c r="AA231" i="2"/>
  <c r="V231" i="2"/>
  <c r="AA232" i="2"/>
  <c r="V232" i="2"/>
  <c r="AA233" i="2"/>
  <c r="V233" i="2"/>
  <c r="AA234" i="2"/>
  <c r="V234" i="2"/>
  <c r="AA235" i="2"/>
  <c r="V235" i="2"/>
  <c r="AA236" i="2"/>
  <c r="V236" i="2"/>
  <c r="AA237" i="2"/>
  <c r="V237" i="2"/>
  <c r="AA238" i="2"/>
  <c r="V238" i="2"/>
  <c r="U240" i="2"/>
  <c r="V240" i="2"/>
  <c r="Z238" i="2"/>
  <c r="U238" i="2"/>
  <c r="A229" i="2"/>
  <c r="A238" i="2"/>
  <c r="C238" i="2"/>
  <c r="D3" i="2"/>
  <c r="D229" i="2"/>
  <c r="D238" i="2"/>
  <c r="E3" i="2"/>
  <c r="E229" i="2"/>
  <c r="E238" i="2"/>
  <c r="F3" i="2"/>
  <c r="F229" i="2"/>
  <c r="F238" i="2"/>
  <c r="G3" i="2"/>
  <c r="G229" i="2"/>
  <c r="G238" i="2"/>
  <c r="H3" i="2"/>
  <c r="H229" i="2"/>
  <c r="H238" i="2"/>
  <c r="I3" i="2"/>
  <c r="I229" i="2"/>
  <c r="I238" i="2"/>
  <c r="J3" i="2"/>
  <c r="J229" i="2"/>
  <c r="J238" i="2"/>
  <c r="K3" i="2"/>
  <c r="K229" i="2"/>
  <c r="K238" i="2"/>
  <c r="L3" i="2"/>
  <c r="L229" i="2"/>
  <c r="L238" i="2"/>
  <c r="M3" i="2"/>
  <c r="M229" i="2"/>
  <c r="M238" i="2"/>
  <c r="N3" i="2"/>
  <c r="N229" i="2"/>
  <c r="N238" i="2"/>
  <c r="O3" i="2"/>
  <c r="O229" i="2"/>
  <c r="O238" i="2"/>
  <c r="S229" i="2"/>
  <c r="S238" i="2"/>
  <c r="Z237" i="2"/>
  <c r="U237" i="2"/>
  <c r="A237" i="2"/>
  <c r="C237" i="2"/>
  <c r="D237" i="2"/>
  <c r="E237" i="2"/>
  <c r="F237" i="2"/>
  <c r="G237" i="2"/>
  <c r="H237" i="2"/>
  <c r="I237" i="2"/>
  <c r="J237" i="2"/>
  <c r="K237" i="2"/>
  <c r="L237" i="2"/>
  <c r="M237" i="2"/>
  <c r="N237" i="2"/>
  <c r="O237" i="2"/>
  <c r="R229" i="2"/>
  <c r="R237" i="2"/>
  <c r="S237" i="2"/>
  <c r="Z236" i="2"/>
  <c r="U236" i="2"/>
  <c r="A236" i="2"/>
  <c r="C236" i="2"/>
  <c r="D236" i="2"/>
  <c r="E236" i="2"/>
  <c r="F236" i="2"/>
  <c r="G236" i="2"/>
  <c r="H236" i="2"/>
  <c r="I236" i="2"/>
  <c r="J236" i="2"/>
  <c r="K236" i="2"/>
  <c r="L236" i="2"/>
  <c r="M236" i="2"/>
  <c r="N236" i="2"/>
  <c r="O236" i="2"/>
  <c r="R236" i="2"/>
  <c r="S236" i="2"/>
  <c r="Z235" i="2"/>
  <c r="U235" i="2"/>
  <c r="A235" i="2"/>
  <c r="C235" i="2"/>
  <c r="D235" i="2"/>
  <c r="E235" i="2"/>
  <c r="F235" i="2"/>
  <c r="G235" i="2"/>
  <c r="H235" i="2"/>
  <c r="I235" i="2"/>
  <c r="J235" i="2"/>
  <c r="K235" i="2"/>
  <c r="L235" i="2"/>
  <c r="M235" i="2"/>
  <c r="N235" i="2"/>
  <c r="O235" i="2"/>
  <c r="Q229" i="2"/>
  <c r="Q235" i="2"/>
  <c r="S235" i="2"/>
  <c r="Z234" i="2"/>
  <c r="U234" i="2"/>
  <c r="A234" i="2"/>
  <c r="C234" i="2"/>
  <c r="D234" i="2"/>
  <c r="E234" i="2"/>
  <c r="F234" i="2"/>
  <c r="G234" i="2"/>
  <c r="H234" i="2"/>
  <c r="I234" i="2"/>
  <c r="J234" i="2"/>
  <c r="K234" i="2"/>
  <c r="L234" i="2"/>
  <c r="M234" i="2"/>
  <c r="N234" i="2"/>
  <c r="O234" i="2"/>
  <c r="Q234" i="2"/>
  <c r="R234" i="2"/>
  <c r="S234" i="2"/>
  <c r="Z233" i="2"/>
  <c r="U233" i="2"/>
  <c r="A233" i="2"/>
  <c r="C233" i="2"/>
  <c r="D233" i="2"/>
  <c r="E233" i="2"/>
  <c r="F233" i="2"/>
  <c r="G233" i="2"/>
  <c r="H233" i="2"/>
  <c r="I233" i="2"/>
  <c r="J233" i="2"/>
  <c r="K233" i="2"/>
  <c r="L233" i="2"/>
  <c r="M233" i="2"/>
  <c r="N233" i="2"/>
  <c r="O233" i="2"/>
  <c r="Q233" i="2"/>
  <c r="S233" i="2"/>
  <c r="Z232" i="2"/>
  <c r="U232" i="2"/>
  <c r="A232" i="2"/>
  <c r="C232" i="2"/>
  <c r="D232" i="2"/>
  <c r="E232" i="2"/>
  <c r="F232" i="2"/>
  <c r="G232" i="2"/>
  <c r="H232" i="2"/>
  <c r="I232" i="2"/>
  <c r="J232" i="2"/>
  <c r="K232" i="2"/>
  <c r="L232" i="2"/>
  <c r="M232" i="2"/>
  <c r="N232" i="2"/>
  <c r="O232" i="2"/>
  <c r="Q232" i="2"/>
  <c r="S232" i="2"/>
  <c r="Z231" i="2"/>
  <c r="U231" i="2"/>
  <c r="A231" i="2"/>
  <c r="C231" i="2"/>
  <c r="D231" i="2"/>
  <c r="E231" i="2"/>
  <c r="F231" i="2"/>
  <c r="G231" i="2"/>
  <c r="H231" i="2"/>
  <c r="I231" i="2"/>
  <c r="J231" i="2"/>
  <c r="K231" i="2"/>
  <c r="L231" i="2"/>
  <c r="M231" i="2"/>
  <c r="N231" i="2"/>
  <c r="O231" i="2"/>
  <c r="Q231" i="2"/>
  <c r="R231" i="2"/>
  <c r="S231" i="2"/>
  <c r="Z230" i="2"/>
  <c r="U230" i="2"/>
  <c r="Z229" i="2"/>
  <c r="U229" i="2"/>
  <c r="Z228" i="2"/>
  <c r="U228" i="2"/>
  <c r="A207" i="2"/>
  <c r="A228" i="2"/>
  <c r="C228" i="2"/>
  <c r="D207" i="2"/>
  <c r="D228" i="2"/>
  <c r="E207" i="2"/>
  <c r="E228" i="2"/>
  <c r="F207" i="2"/>
  <c r="F228" i="2"/>
  <c r="G207" i="2"/>
  <c r="G228" i="2"/>
  <c r="H207" i="2"/>
  <c r="H228" i="2"/>
  <c r="I207" i="2"/>
  <c r="I228" i="2"/>
  <c r="J207" i="2"/>
  <c r="J228" i="2"/>
  <c r="K207" i="2"/>
  <c r="K228" i="2"/>
  <c r="L207" i="2"/>
  <c r="L228" i="2"/>
  <c r="M207" i="2"/>
  <c r="M228" i="2"/>
  <c r="N207" i="2"/>
  <c r="N228" i="2"/>
  <c r="Q207" i="2"/>
  <c r="Q228" i="2"/>
  <c r="S207" i="2"/>
  <c r="S228" i="2"/>
  <c r="Z227" i="2"/>
  <c r="U227" i="2"/>
  <c r="A227" i="2"/>
  <c r="C227" i="2"/>
  <c r="D227" i="2"/>
  <c r="E227" i="2"/>
  <c r="F227" i="2"/>
  <c r="G227" i="2"/>
  <c r="H227" i="2"/>
  <c r="I227" i="2"/>
  <c r="J227" i="2"/>
  <c r="K227" i="2"/>
  <c r="L227" i="2"/>
  <c r="M227" i="2"/>
  <c r="N227" i="2"/>
  <c r="O207" i="2"/>
  <c r="O227" i="2"/>
  <c r="Q227" i="2"/>
  <c r="S227" i="2"/>
  <c r="Z226" i="2"/>
  <c r="U226" i="2"/>
  <c r="A226" i="2"/>
  <c r="C226" i="2"/>
  <c r="D226" i="2"/>
  <c r="E226" i="2"/>
  <c r="F226" i="2"/>
  <c r="G226" i="2"/>
  <c r="H226" i="2"/>
  <c r="I226" i="2"/>
  <c r="J226" i="2"/>
  <c r="K226" i="2"/>
  <c r="L226" i="2"/>
  <c r="M226" i="2"/>
  <c r="N226" i="2"/>
  <c r="O226" i="2"/>
  <c r="Q226" i="2"/>
  <c r="S226" i="2"/>
  <c r="Z225" i="2"/>
  <c r="U225" i="2"/>
  <c r="A225" i="2"/>
  <c r="C225" i="2"/>
  <c r="D225" i="2"/>
  <c r="E225" i="2"/>
  <c r="F225" i="2"/>
  <c r="G225" i="2"/>
  <c r="H225" i="2"/>
  <c r="I225" i="2"/>
  <c r="J225" i="2"/>
  <c r="K225" i="2"/>
  <c r="L225" i="2"/>
  <c r="M225" i="2"/>
  <c r="N225" i="2"/>
  <c r="O225" i="2"/>
  <c r="Q225" i="2"/>
  <c r="S225" i="2"/>
  <c r="Z224" i="2"/>
  <c r="U224" i="2"/>
  <c r="A224" i="2"/>
  <c r="E224" i="2"/>
  <c r="F224" i="2"/>
  <c r="G224" i="2"/>
  <c r="H224" i="2"/>
  <c r="I224" i="2"/>
  <c r="J224" i="2"/>
  <c r="K224" i="2"/>
  <c r="L224" i="2"/>
  <c r="M224" i="2"/>
  <c r="N224" i="2"/>
  <c r="O224" i="2"/>
  <c r="Q224" i="2"/>
  <c r="R207" i="2"/>
  <c r="R224" i="2"/>
  <c r="S224" i="2"/>
  <c r="Z223" i="2"/>
  <c r="U223" i="2"/>
  <c r="A223" i="2"/>
  <c r="E223" i="2"/>
  <c r="F223" i="2"/>
  <c r="G223" i="2"/>
  <c r="H223" i="2"/>
  <c r="I223" i="2"/>
  <c r="J223" i="2"/>
  <c r="K223" i="2"/>
  <c r="L223" i="2"/>
  <c r="M223" i="2"/>
  <c r="N223" i="2"/>
  <c r="O223" i="2"/>
  <c r="Q223" i="2"/>
  <c r="S223" i="2"/>
  <c r="Z222" i="2"/>
  <c r="U222" i="2"/>
  <c r="A222" i="2"/>
  <c r="E222" i="2"/>
  <c r="F222" i="2"/>
  <c r="G222" i="2"/>
  <c r="H222" i="2"/>
  <c r="I222" i="2"/>
  <c r="J222" i="2"/>
  <c r="K222" i="2"/>
  <c r="L222" i="2"/>
  <c r="M222" i="2"/>
  <c r="N222" i="2"/>
  <c r="O222" i="2"/>
  <c r="Q222" i="2"/>
  <c r="S222" i="2"/>
  <c r="Z221" i="2"/>
  <c r="U221" i="2"/>
  <c r="Z220" i="2"/>
  <c r="U220" i="2"/>
  <c r="A220" i="2"/>
  <c r="C220" i="2"/>
  <c r="D220" i="2"/>
  <c r="E220" i="2"/>
  <c r="F220" i="2"/>
  <c r="G220" i="2"/>
  <c r="H220" i="2"/>
  <c r="I220" i="2"/>
  <c r="J220" i="2"/>
  <c r="K220" i="2"/>
  <c r="L220" i="2"/>
  <c r="M220" i="2"/>
  <c r="N220" i="2"/>
  <c r="O220" i="2"/>
  <c r="Q220" i="2"/>
  <c r="R220" i="2"/>
  <c r="S220" i="2"/>
  <c r="Z219" i="2"/>
  <c r="U219" i="2"/>
  <c r="A219" i="2"/>
  <c r="C219" i="2"/>
  <c r="D219" i="2"/>
  <c r="E219" i="2"/>
  <c r="F219" i="2"/>
  <c r="G219" i="2"/>
  <c r="H219" i="2"/>
  <c r="I219" i="2"/>
  <c r="J219" i="2"/>
  <c r="K219" i="2"/>
  <c r="L219" i="2"/>
  <c r="M219" i="2"/>
  <c r="N219" i="2"/>
  <c r="O219" i="2"/>
  <c r="Q219" i="2"/>
  <c r="R219" i="2"/>
  <c r="S219" i="2"/>
  <c r="Z218" i="2"/>
  <c r="U218" i="2"/>
  <c r="A218" i="2"/>
  <c r="C218" i="2"/>
  <c r="D218" i="2"/>
  <c r="E218" i="2"/>
  <c r="F218" i="2"/>
  <c r="G218" i="2"/>
  <c r="H218" i="2"/>
  <c r="I218" i="2"/>
  <c r="J218" i="2"/>
  <c r="K218" i="2"/>
  <c r="L218" i="2"/>
  <c r="M218" i="2"/>
  <c r="N218" i="2"/>
  <c r="O218" i="2"/>
  <c r="Q218" i="2"/>
  <c r="R218" i="2"/>
  <c r="S218" i="2"/>
  <c r="Z217" i="2"/>
  <c r="U217" i="2"/>
  <c r="A217" i="2"/>
  <c r="C217" i="2"/>
  <c r="D217" i="2"/>
  <c r="E217" i="2"/>
  <c r="F217" i="2"/>
  <c r="G217" i="2"/>
  <c r="H217" i="2"/>
  <c r="I217" i="2"/>
  <c r="J217" i="2"/>
  <c r="K217" i="2"/>
  <c r="L217" i="2"/>
  <c r="M217" i="2"/>
  <c r="N217" i="2"/>
  <c r="O217" i="2"/>
  <c r="Q217" i="2"/>
  <c r="S217" i="2"/>
  <c r="Z216" i="2"/>
  <c r="U216" i="2"/>
  <c r="A216" i="2"/>
  <c r="C216" i="2"/>
  <c r="D216" i="2"/>
  <c r="E216" i="2"/>
  <c r="F216" i="2"/>
  <c r="G216" i="2"/>
  <c r="H216" i="2"/>
  <c r="I216" i="2"/>
  <c r="J216" i="2"/>
  <c r="K216" i="2"/>
  <c r="L216" i="2"/>
  <c r="M216" i="2"/>
  <c r="N216" i="2"/>
  <c r="O216" i="2"/>
  <c r="Q216" i="2"/>
  <c r="S216" i="2"/>
  <c r="Z215" i="2"/>
  <c r="U215" i="2"/>
  <c r="A215" i="2"/>
  <c r="C215" i="2"/>
  <c r="D215" i="2"/>
  <c r="E215" i="2"/>
  <c r="F215" i="2"/>
  <c r="G215" i="2"/>
  <c r="H215" i="2"/>
  <c r="I215" i="2"/>
  <c r="J215" i="2"/>
  <c r="K215" i="2"/>
  <c r="L215" i="2"/>
  <c r="M215" i="2"/>
  <c r="N215" i="2"/>
  <c r="O215" i="2"/>
  <c r="Q215" i="2"/>
  <c r="S215" i="2"/>
  <c r="Z214" i="2"/>
  <c r="U214" i="2"/>
  <c r="Z213" i="2"/>
  <c r="U213" i="2"/>
  <c r="A213" i="2"/>
  <c r="C213" i="2"/>
  <c r="D213" i="2"/>
  <c r="E213" i="2"/>
  <c r="S213" i="2"/>
  <c r="Z212" i="2"/>
  <c r="U212" i="2"/>
  <c r="A212" i="2"/>
  <c r="C212" i="2"/>
  <c r="D212" i="2"/>
  <c r="E212" i="2"/>
  <c r="Q212" i="2"/>
  <c r="S212" i="2"/>
  <c r="Z211" i="2"/>
  <c r="U211" i="2"/>
  <c r="A211" i="2"/>
  <c r="C211" i="2"/>
  <c r="D211" i="2"/>
  <c r="E211" i="2"/>
  <c r="Q211" i="2"/>
  <c r="S211" i="2"/>
  <c r="Z210" i="2"/>
  <c r="U210" i="2"/>
  <c r="A210" i="2"/>
  <c r="C210" i="2"/>
  <c r="D210" i="2"/>
  <c r="E210" i="2"/>
  <c r="Q210" i="2"/>
  <c r="S210" i="2"/>
  <c r="Z209" i="2"/>
  <c r="U209" i="2"/>
  <c r="A209" i="2"/>
  <c r="C209" i="2"/>
  <c r="D209" i="2"/>
  <c r="E209" i="2"/>
  <c r="F209" i="2"/>
  <c r="G209" i="2"/>
  <c r="H209" i="2"/>
  <c r="I209" i="2"/>
  <c r="J209" i="2"/>
  <c r="K209" i="2"/>
  <c r="L209" i="2"/>
  <c r="M209" i="2"/>
  <c r="N209" i="2"/>
  <c r="O209" i="2"/>
  <c r="Q209" i="2"/>
  <c r="S209" i="2"/>
  <c r="Z208" i="2"/>
  <c r="U208" i="2"/>
  <c r="Z207" i="2"/>
  <c r="U207" i="2"/>
  <c r="Z206" i="2"/>
  <c r="U206" i="2"/>
  <c r="A165" i="2"/>
  <c r="A206" i="2"/>
  <c r="C206" i="2"/>
  <c r="D165" i="2"/>
  <c r="D206" i="2"/>
  <c r="E165" i="2"/>
  <c r="E206" i="2"/>
  <c r="F165" i="2"/>
  <c r="F206" i="2"/>
  <c r="G165" i="2"/>
  <c r="G206" i="2"/>
  <c r="H165" i="2"/>
  <c r="H206" i="2"/>
  <c r="I165" i="2"/>
  <c r="I206" i="2"/>
  <c r="J165" i="2"/>
  <c r="J206" i="2"/>
  <c r="K165" i="2"/>
  <c r="K206" i="2"/>
  <c r="L165" i="2"/>
  <c r="L206" i="2"/>
  <c r="M165" i="2"/>
  <c r="M206" i="2"/>
  <c r="N165" i="2"/>
  <c r="N206" i="2"/>
  <c r="O165" i="2"/>
  <c r="O206" i="2"/>
  <c r="S165" i="2"/>
  <c r="S206" i="2"/>
  <c r="Z205" i="2"/>
  <c r="U205" i="2"/>
  <c r="A205" i="2"/>
  <c r="C205" i="2"/>
  <c r="D205" i="2"/>
  <c r="E205" i="2"/>
  <c r="F205" i="2"/>
  <c r="G205" i="2"/>
  <c r="H205" i="2"/>
  <c r="I205" i="2"/>
  <c r="J205" i="2"/>
  <c r="K205" i="2"/>
  <c r="L205" i="2"/>
  <c r="M205" i="2"/>
  <c r="N205" i="2"/>
  <c r="O205" i="2"/>
  <c r="S205" i="2"/>
  <c r="Z204" i="2"/>
  <c r="U204" i="2"/>
  <c r="A204" i="2"/>
  <c r="C204" i="2"/>
  <c r="D204" i="2"/>
  <c r="E204" i="2"/>
  <c r="F204" i="2"/>
  <c r="G204" i="2"/>
  <c r="H204" i="2"/>
  <c r="I204" i="2"/>
  <c r="J204" i="2"/>
  <c r="K204" i="2"/>
  <c r="L204" i="2"/>
  <c r="M204" i="2"/>
  <c r="N204" i="2"/>
  <c r="O204" i="2"/>
  <c r="S204" i="2"/>
  <c r="Z203" i="2"/>
  <c r="U203" i="2"/>
  <c r="A203" i="2"/>
  <c r="C203" i="2"/>
  <c r="D203" i="2"/>
  <c r="E203" i="2"/>
  <c r="F203" i="2"/>
  <c r="G203" i="2"/>
  <c r="H203" i="2"/>
  <c r="I203" i="2"/>
  <c r="J203" i="2"/>
  <c r="K203" i="2"/>
  <c r="L203" i="2"/>
  <c r="M203" i="2"/>
  <c r="N203" i="2"/>
  <c r="O203" i="2"/>
  <c r="Q165" i="2"/>
  <c r="Q203" i="2"/>
  <c r="R165" i="2"/>
  <c r="R203" i="2"/>
  <c r="S203" i="2"/>
  <c r="Z202" i="2"/>
  <c r="U202" i="2"/>
  <c r="A202" i="2"/>
  <c r="C202" i="2"/>
  <c r="D202" i="2"/>
  <c r="E202" i="2"/>
  <c r="F202" i="2"/>
  <c r="G202" i="2"/>
  <c r="H202" i="2"/>
  <c r="I202" i="2"/>
  <c r="J202" i="2"/>
  <c r="K202" i="2"/>
  <c r="L202" i="2"/>
  <c r="M202" i="2"/>
  <c r="N202" i="2"/>
  <c r="O202" i="2"/>
  <c r="S202" i="2"/>
  <c r="Z201" i="2"/>
  <c r="U201" i="2"/>
  <c r="A201" i="2"/>
  <c r="C201" i="2"/>
  <c r="D201" i="2"/>
  <c r="E201" i="2"/>
  <c r="F201" i="2"/>
  <c r="G201" i="2"/>
  <c r="H201" i="2"/>
  <c r="I201" i="2"/>
  <c r="J201" i="2"/>
  <c r="K201" i="2"/>
  <c r="L201" i="2"/>
  <c r="M201" i="2"/>
  <c r="N201" i="2"/>
  <c r="O201" i="2"/>
  <c r="S201" i="2"/>
  <c r="Z200" i="2"/>
  <c r="U200" i="2"/>
  <c r="A200" i="2"/>
  <c r="C200" i="2"/>
  <c r="D200" i="2"/>
  <c r="E200" i="2"/>
  <c r="F200" i="2"/>
  <c r="G200" i="2"/>
  <c r="H200" i="2"/>
  <c r="I200" i="2"/>
  <c r="J200" i="2"/>
  <c r="K200" i="2"/>
  <c r="L200" i="2"/>
  <c r="M200" i="2"/>
  <c r="N200" i="2"/>
  <c r="O200" i="2"/>
  <c r="Q200" i="2"/>
  <c r="R200" i="2"/>
  <c r="S200" i="2"/>
  <c r="Z199" i="2"/>
  <c r="U199" i="2"/>
  <c r="A199" i="2"/>
  <c r="C199" i="2"/>
  <c r="D199" i="2"/>
  <c r="E199" i="2"/>
  <c r="F199" i="2"/>
  <c r="G199" i="2"/>
  <c r="H199" i="2"/>
  <c r="I199" i="2"/>
  <c r="J199" i="2"/>
  <c r="K199" i="2"/>
  <c r="L199" i="2"/>
  <c r="M199" i="2"/>
  <c r="N199" i="2"/>
  <c r="O199" i="2"/>
  <c r="Q199" i="2"/>
  <c r="R199" i="2"/>
  <c r="S199" i="2"/>
  <c r="Z198" i="2"/>
  <c r="U198" i="2"/>
  <c r="A198" i="2"/>
  <c r="C198" i="2"/>
  <c r="D198" i="2"/>
  <c r="E198" i="2"/>
  <c r="F198" i="2"/>
  <c r="G198" i="2"/>
  <c r="H198" i="2"/>
  <c r="I198" i="2"/>
  <c r="J198" i="2"/>
  <c r="K198" i="2"/>
  <c r="L198" i="2"/>
  <c r="M198" i="2"/>
  <c r="N198" i="2"/>
  <c r="O198" i="2"/>
  <c r="Q198" i="2"/>
  <c r="S198" i="2"/>
  <c r="Z197" i="2"/>
  <c r="U197" i="2"/>
  <c r="Z196" i="2"/>
  <c r="U196" i="2"/>
  <c r="A196" i="2"/>
  <c r="C196" i="2"/>
  <c r="D196" i="2"/>
  <c r="E196" i="2"/>
  <c r="F196" i="2"/>
  <c r="G196" i="2"/>
  <c r="H196" i="2"/>
  <c r="I196" i="2"/>
  <c r="J196" i="2"/>
  <c r="K196" i="2"/>
  <c r="L196" i="2"/>
  <c r="M196" i="2"/>
  <c r="N196" i="2"/>
  <c r="O196" i="2"/>
  <c r="Q196" i="2"/>
  <c r="R196" i="2"/>
  <c r="S196" i="2"/>
  <c r="Z195" i="2"/>
  <c r="U195" i="2"/>
  <c r="A195" i="2"/>
  <c r="C195" i="2"/>
  <c r="D195" i="2"/>
  <c r="E195" i="2"/>
  <c r="F195" i="2"/>
  <c r="G195" i="2"/>
  <c r="H195" i="2"/>
  <c r="I195" i="2"/>
  <c r="J195" i="2"/>
  <c r="K195" i="2"/>
  <c r="L195" i="2"/>
  <c r="M195" i="2"/>
  <c r="N195" i="2"/>
  <c r="O195" i="2"/>
  <c r="Q195" i="2"/>
  <c r="R195" i="2"/>
  <c r="S195" i="2"/>
  <c r="Z194" i="2"/>
  <c r="U194" i="2"/>
  <c r="A194" i="2"/>
  <c r="C194" i="2"/>
  <c r="D194" i="2"/>
  <c r="E194" i="2"/>
  <c r="F194" i="2"/>
  <c r="G194" i="2"/>
  <c r="H194" i="2"/>
  <c r="I194" i="2"/>
  <c r="J194" i="2"/>
  <c r="K194" i="2"/>
  <c r="L194" i="2"/>
  <c r="M194" i="2"/>
  <c r="N194" i="2"/>
  <c r="O194" i="2"/>
  <c r="Q194" i="2"/>
  <c r="R194" i="2"/>
  <c r="S194" i="2"/>
  <c r="Z193" i="2"/>
  <c r="U193" i="2"/>
  <c r="A193" i="2"/>
  <c r="C193" i="2"/>
  <c r="D193" i="2"/>
  <c r="E193" i="2"/>
  <c r="F193" i="2"/>
  <c r="G193" i="2"/>
  <c r="H193" i="2"/>
  <c r="I193" i="2"/>
  <c r="J193" i="2"/>
  <c r="K193" i="2"/>
  <c r="L193" i="2"/>
  <c r="M193" i="2"/>
  <c r="N193" i="2"/>
  <c r="O193" i="2"/>
  <c r="Q193" i="2"/>
  <c r="R193" i="2"/>
  <c r="S193" i="2"/>
  <c r="Z192" i="2"/>
  <c r="U192" i="2"/>
  <c r="A192" i="2"/>
  <c r="C192" i="2"/>
  <c r="D192" i="2"/>
  <c r="E192" i="2"/>
  <c r="F192" i="2"/>
  <c r="G192" i="2"/>
  <c r="H192" i="2"/>
  <c r="I192" i="2"/>
  <c r="J192" i="2"/>
  <c r="K192" i="2"/>
  <c r="L192" i="2"/>
  <c r="M192" i="2"/>
  <c r="N192" i="2"/>
  <c r="O192" i="2"/>
  <c r="Q192" i="2"/>
  <c r="R192" i="2"/>
  <c r="S192" i="2"/>
  <c r="Z191" i="2"/>
  <c r="U191" i="2"/>
  <c r="Z190" i="2"/>
  <c r="U190" i="2"/>
  <c r="A190" i="2"/>
  <c r="C190" i="2"/>
  <c r="D190" i="2"/>
  <c r="E190" i="2"/>
  <c r="F190" i="2"/>
  <c r="G190" i="2"/>
  <c r="H190" i="2"/>
  <c r="I190" i="2"/>
  <c r="J190" i="2"/>
  <c r="K190" i="2"/>
  <c r="L190" i="2"/>
  <c r="M190" i="2"/>
  <c r="N190" i="2"/>
  <c r="O190" i="2"/>
  <c r="Q190" i="2"/>
  <c r="S190" i="2"/>
  <c r="Z189" i="2"/>
  <c r="U189" i="2"/>
  <c r="A189" i="2"/>
  <c r="C189" i="2"/>
  <c r="D189" i="2"/>
  <c r="E189" i="2"/>
  <c r="F189" i="2"/>
  <c r="G189" i="2"/>
  <c r="H189" i="2"/>
  <c r="I189" i="2"/>
  <c r="J189" i="2"/>
  <c r="K189" i="2"/>
  <c r="L189" i="2"/>
  <c r="M189" i="2"/>
  <c r="N189" i="2"/>
  <c r="O189" i="2"/>
  <c r="Q189" i="2"/>
  <c r="S189" i="2"/>
  <c r="Z188" i="2"/>
  <c r="U188" i="2"/>
  <c r="A188" i="2"/>
  <c r="C188" i="2"/>
  <c r="D188" i="2"/>
  <c r="E188" i="2"/>
  <c r="F188" i="2"/>
  <c r="G188" i="2"/>
  <c r="H188" i="2"/>
  <c r="I188" i="2"/>
  <c r="J188" i="2"/>
  <c r="K188" i="2"/>
  <c r="L188" i="2"/>
  <c r="M188" i="2"/>
  <c r="N188" i="2"/>
  <c r="O188" i="2"/>
  <c r="Q188" i="2"/>
  <c r="S188" i="2"/>
  <c r="Z187" i="2"/>
  <c r="U187" i="2"/>
  <c r="A187" i="2"/>
  <c r="C187" i="2"/>
  <c r="D187" i="2"/>
  <c r="E187" i="2"/>
  <c r="F187" i="2"/>
  <c r="G187" i="2"/>
  <c r="H187" i="2"/>
  <c r="I187" i="2"/>
  <c r="J187" i="2"/>
  <c r="K187" i="2"/>
  <c r="L187" i="2"/>
  <c r="M187" i="2"/>
  <c r="N187" i="2"/>
  <c r="O187" i="2"/>
  <c r="Q187" i="2"/>
  <c r="S187" i="2"/>
  <c r="Z186" i="2"/>
  <c r="U186" i="2"/>
  <c r="Z185" i="2"/>
  <c r="U185" i="2"/>
  <c r="A185" i="2"/>
  <c r="C185" i="2"/>
  <c r="D185" i="2"/>
  <c r="E185" i="2"/>
  <c r="F185" i="2"/>
  <c r="G185" i="2"/>
  <c r="H185" i="2"/>
  <c r="I185" i="2"/>
  <c r="J185" i="2"/>
  <c r="K185" i="2"/>
  <c r="L185" i="2"/>
  <c r="M185" i="2"/>
  <c r="N185" i="2"/>
  <c r="O185" i="2"/>
  <c r="Q185" i="2"/>
  <c r="S185" i="2"/>
  <c r="Z184" i="2"/>
  <c r="U184" i="2"/>
  <c r="A184" i="2"/>
  <c r="C184" i="2"/>
  <c r="D184" i="2"/>
  <c r="E184" i="2"/>
  <c r="F184" i="2"/>
  <c r="G184" i="2"/>
  <c r="H184" i="2"/>
  <c r="I184" i="2"/>
  <c r="J184" i="2"/>
  <c r="K184" i="2"/>
  <c r="L184" i="2"/>
  <c r="M184" i="2"/>
  <c r="N184" i="2"/>
  <c r="O184" i="2"/>
  <c r="Q184" i="2"/>
  <c r="S184" i="2"/>
  <c r="Z183" i="2"/>
  <c r="U183" i="2"/>
  <c r="A183" i="2"/>
  <c r="C183" i="2"/>
  <c r="D183" i="2"/>
  <c r="E183" i="2"/>
  <c r="F183" i="2"/>
  <c r="G183" i="2"/>
  <c r="H183" i="2"/>
  <c r="I183" i="2"/>
  <c r="J183" i="2"/>
  <c r="K183" i="2"/>
  <c r="L183" i="2"/>
  <c r="M183" i="2"/>
  <c r="N183" i="2"/>
  <c r="O183" i="2"/>
  <c r="Q183" i="2"/>
  <c r="S183" i="2"/>
  <c r="Z182" i="2"/>
  <c r="U182" i="2"/>
  <c r="A182" i="2"/>
  <c r="C182" i="2"/>
  <c r="D182" i="2"/>
  <c r="E182" i="2"/>
  <c r="F182" i="2"/>
  <c r="G182" i="2"/>
  <c r="H182" i="2"/>
  <c r="I182" i="2"/>
  <c r="J182" i="2"/>
  <c r="K182" i="2"/>
  <c r="L182" i="2"/>
  <c r="M182" i="2"/>
  <c r="N182" i="2"/>
  <c r="O182" i="2"/>
  <c r="Q182" i="2"/>
  <c r="S182" i="2"/>
  <c r="Z181" i="2"/>
  <c r="U181" i="2"/>
  <c r="A181" i="2"/>
  <c r="C181" i="2"/>
  <c r="D181" i="2"/>
  <c r="E181" i="2"/>
  <c r="F181" i="2"/>
  <c r="G181" i="2"/>
  <c r="H181" i="2"/>
  <c r="I181" i="2"/>
  <c r="J181" i="2"/>
  <c r="K181" i="2"/>
  <c r="L181" i="2"/>
  <c r="M181" i="2"/>
  <c r="N181" i="2"/>
  <c r="O181" i="2"/>
  <c r="Q181" i="2"/>
  <c r="S181" i="2"/>
  <c r="Z180" i="2"/>
  <c r="U180" i="2"/>
  <c r="A180" i="2"/>
  <c r="C180" i="2"/>
  <c r="D180" i="2"/>
  <c r="E180" i="2"/>
  <c r="F180" i="2"/>
  <c r="G180" i="2"/>
  <c r="H180" i="2"/>
  <c r="I180" i="2"/>
  <c r="J180" i="2"/>
  <c r="K180" i="2"/>
  <c r="L180" i="2"/>
  <c r="M180" i="2"/>
  <c r="N180" i="2"/>
  <c r="O180" i="2"/>
  <c r="Q180" i="2"/>
  <c r="S180" i="2"/>
  <c r="Z179" i="2"/>
  <c r="U179" i="2"/>
  <c r="A179" i="2"/>
  <c r="C179" i="2"/>
  <c r="D179" i="2"/>
  <c r="E179" i="2"/>
  <c r="F179" i="2"/>
  <c r="G179" i="2"/>
  <c r="H179" i="2"/>
  <c r="I179" i="2"/>
  <c r="J179" i="2"/>
  <c r="K179" i="2"/>
  <c r="L179" i="2"/>
  <c r="M179" i="2"/>
  <c r="N179" i="2"/>
  <c r="O179" i="2"/>
  <c r="Q179" i="2"/>
  <c r="S179" i="2"/>
  <c r="Z178" i="2"/>
  <c r="U178" i="2"/>
  <c r="A178" i="2"/>
  <c r="C178" i="2"/>
  <c r="D178" i="2"/>
  <c r="E178" i="2"/>
  <c r="F178" i="2"/>
  <c r="G178" i="2"/>
  <c r="H178" i="2"/>
  <c r="I178" i="2"/>
  <c r="J178" i="2"/>
  <c r="K178" i="2"/>
  <c r="L178" i="2"/>
  <c r="M178" i="2"/>
  <c r="N178" i="2"/>
  <c r="O178" i="2"/>
  <c r="Q178" i="2"/>
  <c r="S178" i="2"/>
  <c r="Z177" i="2"/>
  <c r="U177" i="2"/>
  <c r="Z176" i="2"/>
  <c r="U176" i="2"/>
  <c r="A176" i="2"/>
  <c r="C176" i="2"/>
  <c r="D176" i="2"/>
  <c r="E176" i="2"/>
  <c r="F176" i="2"/>
  <c r="G176" i="2"/>
  <c r="H176" i="2"/>
  <c r="I176" i="2"/>
  <c r="J176" i="2"/>
  <c r="K176" i="2"/>
  <c r="L176" i="2"/>
  <c r="M176" i="2"/>
  <c r="N176" i="2"/>
  <c r="O176" i="2"/>
  <c r="Q176" i="2"/>
  <c r="S176" i="2"/>
  <c r="Z175" i="2"/>
  <c r="U175" i="2"/>
  <c r="A175" i="2"/>
  <c r="C175" i="2"/>
  <c r="D175" i="2"/>
  <c r="E175" i="2"/>
  <c r="F175" i="2"/>
  <c r="G175" i="2"/>
  <c r="H175" i="2"/>
  <c r="I175" i="2"/>
  <c r="J175" i="2"/>
  <c r="K175" i="2"/>
  <c r="L175" i="2"/>
  <c r="M175" i="2"/>
  <c r="N175" i="2"/>
  <c r="O175" i="2"/>
  <c r="Q175" i="2"/>
  <c r="S175" i="2"/>
  <c r="Z174" i="2"/>
  <c r="U174" i="2"/>
  <c r="A174" i="2"/>
  <c r="C174" i="2"/>
  <c r="D174" i="2"/>
  <c r="E174" i="2"/>
  <c r="F174" i="2"/>
  <c r="G174" i="2"/>
  <c r="H174" i="2"/>
  <c r="I174" i="2"/>
  <c r="J174" i="2"/>
  <c r="K174" i="2"/>
  <c r="L174" i="2"/>
  <c r="M174" i="2"/>
  <c r="N174" i="2"/>
  <c r="O174" i="2"/>
  <c r="Q174" i="2"/>
  <c r="S174" i="2"/>
  <c r="Z173" i="2"/>
  <c r="U173" i="2"/>
  <c r="A173" i="2"/>
  <c r="C173" i="2"/>
  <c r="D173" i="2"/>
  <c r="E173" i="2"/>
  <c r="F173" i="2"/>
  <c r="G173" i="2"/>
  <c r="H173" i="2"/>
  <c r="I173" i="2"/>
  <c r="J173" i="2"/>
  <c r="K173" i="2"/>
  <c r="L173" i="2"/>
  <c r="M173" i="2"/>
  <c r="N173" i="2"/>
  <c r="O173" i="2"/>
  <c r="Q173" i="2"/>
  <c r="S173" i="2"/>
  <c r="Z172" i="2"/>
  <c r="U172" i="2"/>
  <c r="A172" i="2"/>
  <c r="C172" i="2"/>
  <c r="D172" i="2"/>
  <c r="E172" i="2"/>
  <c r="F172" i="2"/>
  <c r="G172" i="2"/>
  <c r="H172" i="2"/>
  <c r="I172" i="2"/>
  <c r="J172" i="2"/>
  <c r="K172" i="2"/>
  <c r="L172" i="2"/>
  <c r="M172" i="2"/>
  <c r="N172" i="2"/>
  <c r="O172" i="2"/>
  <c r="Q172" i="2"/>
  <c r="S172" i="2"/>
  <c r="Z171" i="2"/>
  <c r="U171" i="2"/>
  <c r="A171" i="2"/>
  <c r="C171" i="2"/>
  <c r="D171" i="2"/>
  <c r="E171" i="2"/>
  <c r="F171" i="2"/>
  <c r="G171" i="2"/>
  <c r="H171" i="2"/>
  <c r="I171" i="2"/>
  <c r="J171" i="2"/>
  <c r="K171" i="2"/>
  <c r="L171" i="2"/>
  <c r="M171" i="2"/>
  <c r="N171" i="2"/>
  <c r="O171" i="2"/>
  <c r="Q171" i="2"/>
  <c r="S171" i="2"/>
  <c r="Z170" i="2"/>
  <c r="U170" i="2"/>
  <c r="A170" i="2"/>
  <c r="C170" i="2"/>
  <c r="D170" i="2"/>
  <c r="E170" i="2"/>
  <c r="F170" i="2"/>
  <c r="G170" i="2"/>
  <c r="H170" i="2"/>
  <c r="I170" i="2"/>
  <c r="J170" i="2"/>
  <c r="K170" i="2"/>
  <c r="L170" i="2"/>
  <c r="M170" i="2"/>
  <c r="N170" i="2"/>
  <c r="O170" i="2"/>
  <c r="Q170" i="2"/>
  <c r="S170" i="2"/>
  <c r="Z169" i="2"/>
  <c r="U169" i="2"/>
  <c r="A169" i="2"/>
  <c r="C169" i="2"/>
  <c r="D169" i="2"/>
  <c r="E169" i="2"/>
  <c r="F169" i="2"/>
  <c r="G169" i="2"/>
  <c r="H169" i="2"/>
  <c r="I169" i="2"/>
  <c r="J169" i="2"/>
  <c r="K169" i="2"/>
  <c r="L169" i="2"/>
  <c r="M169" i="2"/>
  <c r="N169" i="2"/>
  <c r="O169" i="2"/>
  <c r="Q169" i="2"/>
  <c r="S169" i="2"/>
  <c r="Z168" i="2"/>
  <c r="U168" i="2"/>
  <c r="A168" i="2"/>
  <c r="C168" i="2"/>
  <c r="D168" i="2"/>
  <c r="E168" i="2"/>
  <c r="F168" i="2"/>
  <c r="G168" i="2"/>
  <c r="H168" i="2"/>
  <c r="I168" i="2"/>
  <c r="J168" i="2"/>
  <c r="K168" i="2"/>
  <c r="L168" i="2"/>
  <c r="M168" i="2"/>
  <c r="N168" i="2"/>
  <c r="O168" i="2"/>
  <c r="Q168" i="2"/>
  <c r="S168" i="2"/>
  <c r="Z167" i="2"/>
  <c r="U167" i="2"/>
  <c r="A167" i="2"/>
  <c r="C167" i="2"/>
  <c r="D167" i="2"/>
  <c r="E167" i="2"/>
  <c r="F167" i="2"/>
  <c r="G167" i="2"/>
  <c r="H167" i="2"/>
  <c r="I167" i="2"/>
  <c r="J167" i="2"/>
  <c r="K167" i="2"/>
  <c r="L167" i="2"/>
  <c r="M167" i="2"/>
  <c r="N167" i="2"/>
  <c r="O167" i="2"/>
  <c r="R167" i="2"/>
  <c r="Z166" i="2"/>
  <c r="U166" i="2"/>
  <c r="Z165" i="2"/>
  <c r="U165" i="2"/>
  <c r="Z164" i="2"/>
  <c r="U164" i="2"/>
  <c r="A139" i="2"/>
  <c r="A164" i="2"/>
  <c r="C164" i="2"/>
  <c r="D139" i="2"/>
  <c r="D164" i="2"/>
  <c r="E139" i="2"/>
  <c r="E164" i="2"/>
  <c r="F139" i="2"/>
  <c r="F164" i="2"/>
  <c r="G139" i="2"/>
  <c r="G164" i="2"/>
  <c r="H139" i="2"/>
  <c r="H164" i="2"/>
  <c r="I139" i="2"/>
  <c r="I164" i="2"/>
  <c r="J139" i="2"/>
  <c r="J164" i="2"/>
  <c r="K139" i="2"/>
  <c r="K164" i="2"/>
  <c r="L139" i="2"/>
  <c r="L164" i="2"/>
  <c r="M139" i="2"/>
  <c r="M164" i="2"/>
  <c r="N139" i="2"/>
  <c r="N164" i="2"/>
  <c r="O139" i="2"/>
  <c r="O164" i="2"/>
  <c r="Q139" i="2"/>
  <c r="Q164" i="2"/>
  <c r="S139" i="2"/>
  <c r="S164" i="2"/>
  <c r="Z163" i="2"/>
  <c r="U163" i="2"/>
  <c r="Z162" i="2"/>
  <c r="U162" i="2"/>
  <c r="A162" i="2"/>
  <c r="C162" i="2"/>
  <c r="D162" i="2"/>
  <c r="E162" i="2"/>
  <c r="F162" i="2"/>
  <c r="G162" i="2"/>
  <c r="H162" i="2"/>
  <c r="I162" i="2"/>
  <c r="J162" i="2"/>
  <c r="K162" i="2"/>
  <c r="L162" i="2"/>
  <c r="M162" i="2"/>
  <c r="N162" i="2"/>
  <c r="O162" i="2"/>
  <c r="Q162" i="2"/>
  <c r="S162" i="2"/>
  <c r="Z161" i="2"/>
  <c r="U161" i="2"/>
  <c r="A161" i="2"/>
  <c r="C161" i="2"/>
  <c r="D161" i="2"/>
  <c r="E161" i="2"/>
  <c r="F161" i="2"/>
  <c r="G161" i="2"/>
  <c r="H161" i="2"/>
  <c r="I161" i="2"/>
  <c r="J161" i="2"/>
  <c r="K161" i="2"/>
  <c r="L161" i="2"/>
  <c r="M161" i="2"/>
  <c r="N161" i="2"/>
  <c r="O161" i="2"/>
  <c r="Q161" i="2"/>
  <c r="S161" i="2"/>
  <c r="Z160" i="2"/>
  <c r="U160" i="2"/>
  <c r="A160" i="2"/>
  <c r="C160" i="2"/>
  <c r="D160" i="2"/>
  <c r="E160" i="2"/>
  <c r="F160" i="2"/>
  <c r="G160" i="2"/>
  <c r="H160" i="2"/>
  <c r="I160" i="2"/>
  <c r="J160" i="2"/>
  <c r="K160" i="2"/>
  <c r="L160" i="2"/>
  <c r="M160" i="2"/>
  <c r="N160" i="2"/>
  <c r="O160" i="2"/>
  <c r="Q160" i="2"/>
  <c r="S160" i="2"/>
  <c r="Z159" i="2"/>
  <c r="U159" i="2"/>
  <c r="A159" i="2"/>
  <c r="C159" i="2"/>
  <c r="D159" i="2"/>
  <c r="E159" i="2"/>
  <c r="F159" i="2"/>
  <c r="G159" i="2"/>
  <c r="H159" i="2"/>
  <c r="I159" i="2"/>
  <c r="J159" i="2"/>
  <c r="K159" i="2"/>
  <c r="L159" i="2"/>
  <c r="M159" i="2"/>
  <c r="N159" i="2"/>
  <c r="O159" i="2"/>
  <c r="Q159" i="2"/>
  <c r="S159" i="2"/>
  <c r="Z158" i="2"/>
  <c r="U158" i="2"/>
  <c r="Z157" i="2"/>
  <c r="U157" i="2"/>
  <c r="A157" i="2"/>
  <c r="C157" i="2"/>
  <c r="D157" i="2"/>
  <c r="E157" i="2"/>
  <c r="F157" i="2"/>
  <c r="G157" i="2"/>
  <c r="H157" i="2"/>
  <c r="I157" i="2"/>
  <c r="J157" i="2"/>
  <c r="K157" i="2"/>
  <c r="L157" i="2"/>
  <c r="M157" i="2"/>
  <c r="N157" i="2"/>
  <c r="O157" i="2"/>
  <c r="Q157" i="2"/>
  <c r="S157" i="2"/>
  <c r="Z156" i="2"/>
  <c r="U156" i="2"/>
  <c r="A156" i="2"/>
  <c r="C156" i="2"/>
  <c r="D156" i="2"/>
  <c r="E156" i="2"/>
  <c r="F156" i="2"/>
  <c r="G156" i="2"/>
  <c r="H156" i="2"/>
  <c r="I156" i="2"/>
  <c r="J156" i="2"/>
  <c r="K156" i="2"/>
  <c r="L156" i="2"/>
  <c r="M156" i="2"/>
  <c r="N156" i="2"/>
  <c r="O156" i="2"/>
  <c r="Q156" i="2"/>
  <c r="S156" i="2"/>
  <c r="Z155" i="2"/>
  <c r="U155" i="2"/>
  <c r="A155" i="2"/>
  <c r="C155" i="2"/>
  <c r="D155" i="2"/>
  <c r="E155" i="2"/>
  <c r="F155" i="2"/>
  <c r="G155" i="2"/>
  <c r="H155" i="2"/>
  <c r="I155" i="2"/>
  <c r="J155" i="2"/>
  <c r="K155" i="2"/>
  <c r="L155" i="2"/>
  <c r="M155" i="2"/>
  <c r="N155" i="2"/>
  <c r="O155" i="2"/>
  <c r="Q155" i="2"/>
  <c r="S155" i="2"/>
  <c r="Z154" i="2"/>
  <c r="U154" i="2"/>
  <c r="Z153" i="2"/>
  <c r="U153" i="2"/>
  <c r="A153" i="2"/>
  <c r="C153" i="2"/>
  <c r="D153" i="2"/>
  <c r="E153" i="2"/>
  <c r="F153" i="2"/>
  <c r="G153" i="2"/>
  <c r="H153" i="2"/>
  <c r="I153" i="2"/>
  <c r="J153" i="2"/>
  <c r="K153" i="2"/>
  <c r="L153" i="2"/>
  <c r="M153" i="2"/>
  <c r="N153" i="2"/>
  <c r="O153" i="2"/>
  <c r="Q153" i="2"/>
  <c r="S153" i="2"/>
  <c r="Z152" i="2"/>
  <c r="U152" i="2"/>
  <c r="A152" i="2"/>
  <c r="C152" i="2"/>
  <c r="D152" i="2"/>
  <c r="E152" i="2"/>
  <c r="F152" i="2"/>
  <c r="G152" i="2"/>
  <c r="H152" i="2"/>
  <c r="I152" i="2"/>
  <c r="J152" i="2"/>
  <c r="K152" i="2"/>
  <c r="L152" i="2"/>
  <c r="M152" i="2"/>
  <c r="N152" i="2"/>
  <c r="O152" i="2"/>
  <c r="Q152" i="2"/>
  <c r="S152" i="2"/>
  <c r="Z151" i="2"/>
  <c r="U151" i="2"/>
  <c r="Z150" i="2"/>
  <c r="U150" i="2"/>
  <c r="A150" i="2"/>
  <c r="C150" i="2"/>
  <c r="D150" i="2"/>
  <c r="E150" i="2"/>
  <c r="F150" i="2"/>
  <c r="G150" i="2"/>
  <c r="H150" i="2"/>
  <c r="I150" i="2"/>
  <c r="J150" i="2"/>
  <c r="K150" i="2"/>
  <c r="L150" i="2"/>
  <c r="M150" i="2"/>
  <c r="N150" i="2"/>
  <c r="O150" i="2"/>
  <c r="Q150" i="2"/>
  <c r="S150" i="2"/>
  <c r="Z149" i="2"/>
  <c r="U149" i="2"/>
  <c r="A149" i="2"/>
  <c r="C149" i="2"/>
  <c r="D149" i="2"/>
  <c r="E149" i="2"/>
  <c r="F149" i="2"/>
  <c r="G149" i="2"/>
  <c r="H149" i="2"/>
  <c r="I149" i="2"/>
  <c r="J149" i="2"/>
  <c r="K149" i="2"/>
  <c r="L149" i="2"/>
  <c r="M149" i="2"/>
  <c r="N149" i="2"/>
  <c r="O149" i="2"/>
  <c r="Q149" i="2"/>
  <c r="S149" i="2"/>
  <c r="Z148" i="2"/>
  <c r="U148" i="2"/>
  <c r="A148" i="2"/>
  <c r="C148" i="2"/>
  <c r="D148" i="2"/>
  <c r="E148" i="2"/>
  <c r="F148" i="2"/>
  <c r="G148" i="2"/>
  <c r="H148" i="2"/>
  <c r="I148" i="2"/>
  <c r="J148" i="2"/>
  <c r="K148" i="2"/>
  <c r="L148" i="2"/>
  <c r="M148" i="2"/>
  <c r="N148" i="2"/>
  <c r="O148" i="2"/>
  <c r="Q148" i="2"/>
  <c r="S148" i="2"/>
  <c r="Z147" i="2"/>
  <c r="U147" i="2"/>
  <c r="A147" i="2"/>
  <c r="C147" i="2"/>
  <c r="D147" i="2"/>
  <c r="E147" i="2"/>
  <c r="F147" i="2"/>
  <c r="G147" i="2"/>
  <c r="H147" i="2"/>
  <c r="I147" i="2"/>
  <c r="J147" i="2"/>
  <c r="K147" i="2"/>
  <c r="L147" i="2"/>
  <c r="M147" i="2"/>
  <c r="N147" i="2"/>
  <c r="O147" i="2"/>
  <c r="Q147" i="2"/>
  <c r="S147" i="2"/>
  <c r="Z146" i="2"/>
  <c r="U146" i="2"/>
  <c r="A146" i="2"/>
  <c r="C146" i="2"/>
  <c r="D146" i="2"/>
  <c r="E146" i="2"/>
  <c r="F146" i="2"/>
  <c r="G146" i="2"/>
  <c r="H146" i="2"/>
  <c r="I146" i="2"/>
  <c r="J146" i="2"/>
  <c r="K146" i="2"/>
  <c r="L146" i="2"/>
  <c r="M146" i="2"/>
  <c r="N146" i="2"/>
  <c r="O146" i="2"/>
  <c r="Q146" i="2"/>
  <c r="S146" i="2"/>
  <c r="Z145" i="2"/>
  <c r="U145" i="2"/>
  <c r="A145" i="2"/>
  <c r="C145" i="2"/>
  <c r="D145" i="2"/>
  <c r="E145" i="2"/>
  <c r="F145" i="2"/>
  <c r="G145" i="2"/>
  <c r="H145" i="2"/>
  <c r="I145" i="2"/>
  <c r="J145" i="2"/>
  <c r="K145" i="2"/>
  <c r="L145" i="2"/>
  <c r="M145" i="2"/>
  <c r="N145" i="2"/>
  <c r="O145" i="2"/>
  <c r="Q145" i="2"/>
  <c r="S145" i="2"/>
  <c r="Z144" i="2"/>
  <c r="U144" i="2"/>
  <c r="A144" i="2"/>
  <c r="C144" i="2"/>
  <c r="D144" i="2"/>
  <c r="E144" i="2"/>
  <c r="F144" i="2"/>
  <c r="G144" i="2"/>
  <c r="H144" i="2"/>
  <c r="I144" i="2"/>
  <c r="J144" i="2"/>
  <c r="K144" i="2"/>
  <c r="L144" i="2"/>
  <c r="M144" i="2"/>
  <c r="N144" i="2"/>
  <c r="O144" i="2"/>
  <c r="Q144" i="2"/>
  <c r="S144" i="2"/>
  <c r="Z143" i="2"/>
  <c r="U143" i="2"/>
  <c r="A143" i="2"/>
  <c r="C143" i="2"/>
  <c r="D143" i="2"/>
  <c r="E143" i="2"/>
  <c r="F143" i="2"/>
  <c r="G143" i="2"/>
  <c r="H143" i="2"/>
  <c r="I143" i="2"/>
  <c r="J143" i="2"/>
  <c r="K143" i="2"/>
  <c r="L143" i="2"/>
  <c r="M143" i="2"/>
  <c r="N143" i="2"/>
  <c r="O143" i="2"/>
  <c r="Q143" i="2"/>
  <c r="S143" i="2"/>
  <c r="Z142" i="2"/>
  <c r="U142" i="2"/>
  <c r="A142" i="2"/>
  <c r="C142" i="2"/>
  <c r="D142" i="2"/>
  <c r="E142" i="2"/>
  <c r="F142" i="2"/>
  <c r="G142" i="2"/>
  <c r="H142" i="2"/>
  <c r="I142" i="2"/>
  <c r="J142" i="2"/>
  <c r="K142" i="2"/>
  <c r="L142" i="2"/>
  <c r="M142" i="2"/>
  <c r="N142" i="2"/>
  <c r="O142" i="2"/>
  <c r="S142" i="2"/>
  <c r="Z141" i="2"/>
  <c r="U141" i="2"/>
  <c r="A141" i="2"/>
  <c r="C141" i="2"/>
  <c r="D141" i="2"/>
  <c r="E141" i="2"/>
  <c r="F141" i="2"/>
  <c r="G141" i="2"/>
  <c r="H141" i="2"/>
  <c r="I141" i="2"/>
  <c r="J141" i="2"/>
  <c r="K141" i="2"/>
  <c r="L141" i="2"/>
  <c r="M141" i="2"/>
  <c r="N141" i="2"/>
  <c r="O141" i="2"/>
  <c r="Q141" i="2"/>
  <c r="S141" i="2"/>
  <c r="Z140" i="2"/>
  <c r="U140" i="2"/>
  <c r="Z139" i="2"/>
  <c r="U139" i="2"/>
  <c r="Z138" i="2"/>
  <c r="U138" i="2"/>
  <c r="A108" i="2"/>
  <c r="A138" i="2"/>
  <c r="C138" i="2"/>
  <c r="D108" i="2"/>
  <c r="D138" i="2"/>
  <c r="E108" i="2"/>
  <c r="E138" i="2"/>
  <c r="F108" i="2"/>
  <c r="F138" i="2"/>
  <c r="G108" i="2"/>
  <c r="G138" i="2"/>
  <c r="H108" i="2"/>
  <c r="H138" i="2"/>
  <c r="I108" i="2"/>
  <c r="I138" i="2"/>
  <c r="J108" i="2"/>
  <c r="J138" i="2"/>
  <c r="K108" i="2"/>
  <c r="K138" i="2"/>
  <c r="L108" i="2"/>
  <c r="L138" i="2"/>
  <c r="M108" i="2"/>
  <c r="M138" i="2"/>
  <c r="N108" i="2"/>
  <c r="N138" i="2"/>
  <c r="O108" i="2"/>
  <c r="O138" i="2"/>
  <c r="Q108" i="2"/>
  <c r="Q138" i="2"/>
  <c r="S108" i="2"/>
  <c r="S138" i="2"/>
  <c r="Z137" i="2"/>
  <c r="U137" i="2"/>
  <c r="A137" i="2"/>
  <c r="C137" i="2"/>
  <c r="D137" i="2"/>
  <c r="E137" i="2"/>
  <c r="F137" i="2"/>
  <c r="G137" i="2"/>
  <c r="H137" i="2"/>
  <c r="I137" i="2"/>
  <c r="J137" i="2"/>
  <c r="K137" i="2"/>
  <c r="L137" i="2"/>
  <c r="M137" i="2"/>
  <c r="N137" i="2"/>
  <c r="O137" i="2"/>
  <c r="Q137" i="2"/>
  <c r="R108" i="2"/>
  <c r="R137" i="2"/>
  <c r="S137" i="2"/>
  <c r="Z136" i="2"/>
  <c r="U136" i="2"/>
  <c r="A136" i="2"/>
  <c r="C136" i="2"/>
  <c r="D136" i="2"/>
  <c r="E136" i="2"/>
  <c r="F136" i="2"/>
  <c r="G136" i="2"/>
  <c r="H136" i="2"/>
  <c r="I136" i="2"/>
  <c r="J136" i="2"/>
  <c r="K136" i="2"/>
  <c r="L136" i="2"/>
  <c r="M136" i="2"/>
  <c r="N136" i="2"/>
  <c r="O136" i="2"/>
  <c r="Q136" i="2"/>
  <c r="S136" i="2"/>
  <c r="Z135" i="2"/>
  <c r="U135" i="2"/>
  <c r="A135" i="2"/>
  <c r="C135" i="2"/>
  <c r="D135" i="2"/>
  <c r="E135" i="2"/>
  <c r="F135" i="2"/>
  <c r="G135" i="2"/>
  <c r="H135" i="2"/>
  <c r="I135" i="2"/>
  <c r="J135" i="2"/>
  <c r="K135" i="2"/>
  <c r="L135" i="2"/>
  <c r="M135" i="2"/>
  <c r="N135" i="2"/>
  <c r="O135" i="2"/>
  <c r="Q135" i="2"/>
  <c r="S135" i="2"/>
  <c r="Z134" i="2"/>
  <c r="U134" i="2"/>
  <c r="A134" i="2"/>
  <c r="C134" i="2"/>
  <c r="D134" i="2"/>
  <c r="E134" i="2"/>
  <c r="F134" i="2"/>
  <c r="G134" i="2"/>
  <c r="H134" i="2"/>
  <c r="I134" i="2"/>
  <c r="J134" i="2"/>
  <c r="K134" i="2"/>
  <c r="L134" i="2"/>
  <c r="M134" i="2"/>
  <c r="N134" i="2"/>
  <c r="O134" i="2"/>
  <c r="Q134" i="2"/>
  <c r="S134" i="2"/>
  <c r="Z133" i="2"/>
  <c r="U133" i="2"/>
  <c r="A133" i="2"/>
  <c r="C133" i="2"/>
  <c r="D133" i="2"/>
  <c r="E133" i="2"/>
  <c r="F133" i="2"/>
  <c r="G133" i="2"/>
  <c r="H133" i="2"/>
  <c r="I133" i="2"/>
  <c r="J133" i="2"/>
  <c r="K133" i="2"/>
  <c r="L133" i="2"/>
  <c r="M133" i="2"/>
  <c r="N133" i="2"/>
  <c r="O133" i="2"/>
  <c r="Q133" i="2"/>
  <c r="S133" i="2"/>
  <c r="Z132" i="2"/>
  <c r="U132" i="2"/>
  <c r="A132" i="2"/>
  <c r="C132" i="2"/>
  <c r="D132" i="2"/>
  <c r="E132" i="2"/>
  <c r="F132" i="2"/>
  <c r="G132" i="2"/>
  <c r="H132" i="2"/>
  <c r="I132" i="2"/>
  <c r="J132" i="2"/>
  <c r="K132" i="2"/>
  <c r="L132" i="2"/>
  <c r="M132" i="2"/>
  <c r="N132" i="2"/>
  <c r="O132" i="2"/>
  <c r="R132" i="2"/>
  <c r="Z131" i="2"/>
  <c r="U131" i="2"/>
  <c r="A131" i="2"/>
  <c r="C131" i="2"/>
  <c r="D131" i="2"/>
  <c r="E131" i="2"/>
  <c r="F131" i="2"/>
  <c r="G131" i="2"/>
  <c r="H131" i="2"/>
  <c r="I131" i="2"/>
  <c r="J131" i="2"/>
  <c r="K131" i="2"/>
  <c r="L131" i="2"/>
  <c r="M131" i="2"/>
  <c r="N131" i="2"/>
  <c r="O131" i="2"/>
  <c r="Q131" i="2"/>
  <c r="S131" i="2"/>
  <c r="Z130" i="2"/>
  <c r="U130" i="2"/>
  <c r="Z129" i="2"/>
  <c r="U129" i="2"/>
  <c r="A129" i="2"/>
  <c r="C129" i="2"/>
  <c r="D129" i="2"/>
  <c r="E129" i="2"/>
  <c r="F129" i="2"/>
  <c r="G129" i="2"/>
  <c r="H129" i="2"/>
  <c r="I129" i="2"/>
  <c r="J129" i="2"/>
  <c r="K129" i="2"/>
  <c r="L129" i="2"/>
  <c r="M129" i="2"/>
  <c r="N129" i="2"/>
  <c r="O129" i="2"/>
  <c r="Q129" i="2"/>
  <c r="S129" i="2"/>
  <c r="Z128" i="2"/>
  <c r="U128" i="2"/>
  <c r="A128" i="2"/>
  <c r="C128" i="2"/>
  <c r="D128" i="2"/>
  <c r="E128" i="2"/>
  <c r="F128" i="2"/>
  <c r="G128" i="2"/>
  <c r="H128" i="2"/>
  <c r="I128" i="2"/>
  <c r="J128" i="2"/>
  <c r="K128" i="2"/>
  <c r="L128" i="2"/>
  <c r="M128" i="2"/>
  <c r="N128" i="2"/>
  <c r="O128" i="2"/>
  <c r="Q128" i="2"/>
  <c r="S128" i="2"/>
  <c r="Z127" i="2"/>
  <c r="U127" i="2"/>
  <c r="A127" i="2"/>
  <c r="C127" i="2"/>
  <c r="D127" i="2"/>
  <c r="E127" i="2"/>
  <c r="F127" i="2"/>
  <c r="G127" i="2"/>
  <c r="H127" i="2"/>
  <c r="I127" i="2"/>
  <c r="J127" i="2"/>
  <c r="K127" i="2"/>
  <c r="L127" i="2"/>
  <c r="M127" i="2"/>
  <c r="N127" i="2"/>
  <c r="O127" i="2"/>
  <c r="Q127" i="2"/>
  <c r="S127" i="2"/>
  <c r="Z126" i="2"/>
  <c r="U126" i="2"/>
  <c r="A126" i="2"/>
  <c r="C126" i="2"/>
  <c r="D126" i="2"/>
  <c r="E126" i="2"/>
  <c r="F126" i="2"/>
  <c r="G126" i="2"/>
  <c r="H126" i="2"/>
  <c r="I126" i="2"/>
  <c r="J126" i="2"/>
  <c r="K126" i="2"/>
  <c r="L126" i="2"/>
  <c r="M126" i="2"/>
  <c r="N126" i="2"/>
  <c r="O126" i="2"/>
  <c r="R126" i="2"/>
  <c r="Z125" i="2"/>
  <c r="U125" i="2"/>
  <c r="A125" i="2"/>
  <c r="C125" i="2"/>
  <c r="D125" i="2"/>
  <c r="E125" i="2"/>
  <c r="F125" i="2"/>
  <c r="G125" i="2"/>
  <c r="H125" i="2"/>
  <c r="I125" i="2"/>
  <c r="J125" i="2"/>
  <c r="K125" i="2"/>
  <c r="L125" i="2"/>
  <c r="M125" i="2"/>
  <c r="N125" i="2"/>
  <c r="O125" i="2"/>
  <c r="R125" i="2"/>
  <c r="Z124" i="2"/>
  <c r="U124" i="2"/>
  <c r="Z123" i="2"/>
  <c r="U123" i="2"/>
  <c r="A123" i="2"/>
  <c r="C123" i="2"/>
  <c r="D123" i="2"/>
  <c r="E123" i="2"/>
  <c r="F123" i="2"/>
  <c r="G123" i="2"/>
  <c r="H123" i="2"/>
  <c r="I123" i="2"/>
  <c r="J123" i="2"/>
  <c r="K123" i="2"/>
  <c r="L123" i="2"/>
  <c r="M123" i="2"/>
  <c r="N123" i="2"/>
  <c r="O123" i="2"/>
  <c r="Q123" i="2"/>
  <c r="S123" i="2"/>
  <c r="Z122" i="2"/>
  <c r="U122" i="2"/>
  <c r="A122" i="2"/>
  <c r="C122" i="2"/>
  <c r="D122" i="2"/>
  <c r="E122" i="2"/>
  <c r="F122" i="2"/>
  <c r="G122" i="2"/>
  <c r="H122" i="2"/>
  <c r="I122" i="2"/>
  <c r="J122" i="2"/>
  <c r="K122" i="2"/>
  <c r="L122" i="2"/>
  <c r="M122" i="2"/>
  <c r="N122" i="2"/>
  <c r="O122" i="2"/>
  <c r="Q122" i="2"/>
  <c r="S122" i="2"/>
  <c r="Z121" i="2"/>
  <c r="U121" i="2"/>
  <c r="A121" i="2"/>
  <c r="C121" i="2"/>
  <c r="D121" i="2"/>
  <c r="E121" i="2"/>
  <c r="F121" i="2"/>
  <c r="G121" i="2"/>
  <c r="H121" i="2"/>
  <c r="I121" i="2"/>
  <c r="J121" i="2"/>
  <c r="K121" i="2"/>
  <c r="L121" i="2"/>
  <c r="M121" i="2"/>
  <c r="N121" i="2"/>
  <c r="O121" i="2"/>
  <c r="Q121" i="2"/>
  <c r="S121" i="2"/>
  <c r="Z120" i="2"/>
  <c r="U120" i="2"/>
  <c r="A120" i="2"/>
  <c r="C120" i="2"/>
  <c r="D120" i="2"/>
  <c r="E120" i="2"/>
  <c r="F120" i="2"/>
  <c r="G120" i="2"/>
  <c r="H120" i="2"/>
  <c r="I120" i="2"/>
  <c r="J120" i="2"/>
  <c r="K120" i="2"/>
  <c r="L120" i="2"/>
  <c r="M120" i="2"/>
  <c r="N120" i="2"/>
  <c r="O120" i="2"/>
  <c r="Q120" i="2"/>
  <c r="S120" i="2"/>
  <c r="Z119" i="2"/>
  <c r="U119" i="2"/>
  <c r="A119" i="2"/>
  <c r="C119" i="2"/>
  <c r="D119" i="2"/>
  <c r="E119" i="2"/>
  <c r="F119" i="2"/>
  <c r="G119" i="2"/>
  <c r="H119" i="2"/>
  <c r="I119" i="2"/>
  <c r="J119" i="2"/>
  <c r="K119" i="2"/>
  <c r="L119" i="2"/>
  <c r="M119" i="2"/>
  <c r="N119" i="2"/>
  <c r="O119" i="2"/>
  <c r="R119" i="2"/>
  <c r="Z118" i="2"/>
  <c r="U118" i="2"/>
  <c r="Z117" i="2"/>
  <c r="U117" i="2"/>
  <c r="A117" i="2"/>
  <c r="C117" i="2"/>
  <c r="D117" i="2"/>
  <c r="E117" i="2"/>
  <c r="F117" i="2"/>
  <c r="G117" i="2"/>
  <c r="H117" i="2"/>
  <c r="I117" i="2"/>
  <c r="J117" i="2"/>
  <c r="K117" i="2"/>
  <c r="L117" i="2"/>
  <c r="M117" i="2"/>
  <c r="N117" i="2"/>
  <c r="O117" i="2"/>
  <c r="Q117" i="2"/>
  <c r="S117" i="2"/>
  <c r="Z116" i="2"/>
  <c r="U116" i="2"/>
  <c r="A116" i="2"/>
  <c r="C116" i="2"/>
  <c r="D116" i="2"/>
  <c r="E116" i="2"/>
  <c r="F116" i="2"/>
  <c r="G116" i="2"/>
  <c r="H116" i="2"/>
  <c r="I116" i="2"/>
  <c r="J116" i="2"/>
  <c r="K116" i="2"/>
  <c r="L116" i="2"/>
  <c r="M116" i="2"/>
  <c r="N116" i="2"/>
  <c r="O116" i="2"/>
  <c r="Q116" i="2"/>
  <c r="S116" i="2"/>
  <c r="Z115" i="2"/>
  <c r="U115" i="2"/>
  <c r="A115" i="2"/>
  <c r="C115" i="2"/>
  <c r="D115" i="2"/>
  <c r="E115" i="2"/>
  <c r="F115" i="2"/>
  <c r="G115" i="2"/>
  <c r="H115" i="2"/>
  <c r="I115" i="2"/>
  <c r="J115" i="2"/>
  <c r="K115" i="2"/>
  <c r="L115" i="2"/>
  <c r="M115" i="2"/>
  <c r="N115" i="2"/>
  <c r="O115" i="2"/>
  <c r="Q115" i="2"/>
  <c r="S115" i="2"/>
  <c r="Z114" i="2"/>
  <c r="U114" i="2"/>
  <c r="Z113" i="2"/>
  <c r="U113" i="2"/>
  <c r="A113" i="2"/>
  <c r="C113" i="2"/>
  <c r="D113" i="2"/>
  <c r="E113" i="2"/>
  <c r="F113" i="2"/>
  <c r="G113" i="2"/>
  <c r="H113" i="2"/>
  <c r="I113" i="2"/>
  <c r="J113" i="2"/>
  <c r="K113" i="2"/>
  <c r="L113" i="2"/>
  <c r="M113" i="2"/>
  <c r="N113" i="2"/>
  <c r="O113" i="2"/>
  <c r="Q113" i="2"/>
  <c r="S113" i="2"/>
  <c r="Z112" i="2"/>
  <c r="U112" i="2"/>
  <c r="A112" i="2"/>
  <c r="C112" i="2"/>
  <c r="D112" i="2"/>
  <c r="E112" i="2"/>
  <c r="F112" i="2"/>
  <c r="G112" i="2"/>
  <c r="H112" i="2"/>
  <c r="I112" i="2"/>
  <c r="J112" i="2"/>
  <c r="K112" i="2"/>
  <c r="L112" i="2"/>
  <c r="M112" i="2"/>
  <c r="N112" i="2"/>
  <c r="O112" i="2"/>
  <c r="Q112" i="2"/>
  <c r="S112" i="2"/>
  <c r="Z111" i="2"/>
  <c r="U111" i="2"/>
  <c r="A111" i="2"/>
  <c r="C111" i="2"/>
  <c r="D111" i="2"/>
  <c r="E111" i="2"/>
  <c r="F111" i="2"/>
  <c r="G111" i="2"/>
  <c r="H111" i="2"/>
  <c r="I111" i="2"/>
  <c r="J111" i="2"/>
  <c r="K111" i="2"/>
  <c r="L111" i="2"/>
  <c r="M111" i="2"/>
  <c r="N111" i="2"/>
  <c r="O111" i="2"/>
  <c r="Q111" i="2"/>
  <c r="R111" i="2"/>
  <c r="S111" i="2"/>
  <c r="Z110" i="2"/>
  <c r="U110" i="2"/>
  <c r="A110" i="2"/>
  <c r="C110" i="2"/>
  <c r="D110" i="2"/>
  <c r="E110" i="2"/>
  <c r="F110" i="2"/>
  <c r="G110" i="2"/>
  <c r="H110" i="2"/>
  <c r="I110" i="2"/>
  <c r="J110" i="2"/>
  <c r="K110" i="2"/>
  <c r="L110" i="2"/>
  <c r="M110" i="2"/>
  <c r="N110" i="2"/>
  <c r="O110" i="2"/>
  <c r="Q110" i="2"/>
  <c r="R110" i="2"/>
  <c r="Z109" i="2"/>
  <c r="U109" i="2"/>
  <c r="Z108" i="2"/>
  <c r="U108" i="2"/>
  <c r="Z107" i="2"/>
  <c r="U107" i="2"/>
  <c r="A86" i="2"/>
  <c r="A107" i="2"/>
  <c r="C107" i="2"/>
  <c r="D86" i="2"/>
  <c r="D107" i="2"/>
  <c r="E86" i="2"/>
  <c r="E107" i="2"/>
  <c r="F86" i="2"/>
  <c r="F107" i="2"/>
  <c r="G86" i="2"/>
  <c r="G107" i="2"/>
  <c r="H86" i="2"/>
  <c r="H107" i="2"/>
  <c r="I86" i="2"/>
  <c r="I107" i="2"/>
  <c r="J86" i="2"/>
  <c r="J107" i="2"/>
  <c r="K86" i="2"/>
  <c r="K107" i="2"/>
  <c r="L86" i="2"/>
  <c r="L107" i="2"/>
  <c r="M86" i="2"/>
  <c r="M107" i="2"/>
  <c r="N86" i="2"/>
  <c r="N107" i="2"/>
  <c r="O86" i="2"/>
  <c r="O107" i="2"/>
  <c r="Q86" i="2"/>
  <c r="Q107" i="2"/>
  <c r="S86" i="2"/>
  <c r="S107" i="2"/>
  <c r="Z106" i="2"/>
  <c r="U106" i="2"/>
  <c r="A106" i="2"/>
  <c r="C106" i="2"/>
  <c r="D106" i="2"/>
  <c r="E106" i="2"/>
  <c r="F106" i="2"/>
  <c r="G106" i="2"/>
  <c r="H106" i="2"/>
  <c r="I106" i="2"/>
  <c r="J106" i="2"/>
  <c r="K106" i="2"/>
  <c r="L106" i="2"/>
  <c r="M106" i="2"/>
  <c r="N106" i="2"/>
  <c r="O106" i="2"/>
  <c r="Q106" i="2"/>
  <c r="S106" i="2"/>
  <c r="Z105" i="2"/>
  <c r="U105" i="2"/>
  <c r="A105" i="2"/>
  <c r="C105" i="2"/>
  <c r="D105" i="2"/>
  <c r="E105" i="2"/>
  <c r="F105" i="2"/>
  <c r="G105" i="2"/>
  <c r="H105" i="2"/>
  <c r="I105" i="2"/>
  <c r="J105" i="2"/>
  <c r="K105" i="2"/>
  <c r="L105" i="2"/>
  <c r="M105" i="2"/>
  <c r="N105" i="2"/>
  <c r="O105" i="2"/>
  <c r="Q105" i="2"/>
  <c r="S105" i="2"/>
  <c r="Z104" i="2"/>
  <c r="U104" i="2"/>
  <c r="A104" i="2"/>
  <c r="C104" i="2"/>
  <c r="D104" i="2"/>
  <c r="E104" i="2"/>
  <c r="F104" i="2"/>
  <c r="G104" i="2"/>
  <c r="H104" i="2"/>
  <c r="I104" i="2"/>
  <c r="J104" i="2"/>
  <c r="K104" i="2"/>
  <c r="L104" i="2"/>
  <c r="M104" i="2"/>
  <c r="N104" i="2"/>
  <c r="O104" i="2"/>
  <c r="Q104" i="2"/>
  <c r="R86" i="2"/>
  <c r="R104" i="2"/>
  <c r="Z103" i="2"/>
  <c r="U103" i="2"/>
  <c r="Z102" i="2"/>
  <c r="U102" i="2"/>
  <c r="A102" i="2"/>
  <c r="C102" i="2"/>
  <c r="D102" i="2"/>
  <c r="E102" i="2"/>
  <c r="F102" i="2"/>
  <c r="G102" i="2"/>
  <c r="H102" i="2"/>
  <c r="I102" i="2"/>
  <c r="J102" i="2"/>
  <c r="K102" i="2"/>
  <c r="L102" i="2"/>
  <c r="M102" i="2"/>
  <c r="N102" i="2"/>
  <c r="O102" i="2"/>
  <c r="Q102" i="2"/>
  <c r="R102" i="2"/>
  <c r="S102" i="2"/>
  <c r="Z101" i="2"/>
  <c r="U101" i="2"/>
  <c r="A101" i="2"/>
  <c r="C101" i="2"/>
  <c r="D101" i="2"/>
  <c r="E101" i="2"/>
  <c r="F101" i="2"/>
  <c r="G101" i="2"/>
  <c r="H101" i="2"/>
  <c r="I101" i="2"/>
  <c r="J101" i="2"/>
  <c r="K101" i="2"/>
  <c r="L101" i="2"/>
  <c r="M101" i="2"/>
  <c r="N101" i="2"/>
  <c r="O101" i="2"/>
  <c r="Q101" i="2"/>
  <c r="R101" i="2"/>
  <c r="S101" i="2"/>
  <c r="Z100" i="2"/>
  <c r="U100" i="2"/>
  <c r="A100" i="2"/>
  <c r="C100" i="2"/>
  <c r="D100" i="2"/>
  <c r="E100" i="2"/>
  <c r="F100" i="2"/>
  <c r="G100" i="2"/>
  <c r="H100" i="2"/>
  <c r="I100" i="2"/>
  <c r="J100" i="2"/>
  <c r="K100" i="2"/>
  <c r="L100" i="2"/>
  <c r="M100" i="2"/>
  <c r="N100" i="2"/>
  <c r="O100" i="2"/>
  <c r="Q100" i="2"/>
  <c r="R100" i="2"/>
  <c r="S100" i="2"/>
  <c r="Z99" i="2"/>
  <c r="U99" i="2"/>
  <c r="A99" i="2"/>
  <c r="C99" i="2"/>
  <c r="D99" i="2"/>
  <c r="E99" i="2"/>
  <c r="F99" i="2"/>
  <c r="G99" i="2"/>
  <c r="H99" i="2"/>
  <c r="I99" i="2"/>
  <c r="J99" i="2"/>
  <c r="K99" i="2"/>
  <c r="L99" i="2"/>
  <c r="M99" i="2"/>
  <c r="N99" i="2"/>
  <c r="O99" i="2"/>
  <c r="Q99" i="2"/>
  <c r="R99" i="2"/>
  <c r="S99" i="2"/>
  <c r="Z98" i="2"/>
  <c r="U98" i="2"/>
  <c r="A98" i="2"/>
  <c r="C98" i="2"/>
  <c r="D98" i="2"/>
  <c r="E98" i="2"/>
  <c r="F98" i="2"/>
  <c r="G98" i="2"/>
  <c r="H98" i="2"/>
  <c r="I98" i="2"/>
  <c r="J98" i="2"/>
  <c r="K98" i="2"/>
  <c r="L98" i="2"/>
  <c r="M98" i="2"/>
  <c r="N98" i="2"/>
  <c r="O98" i="2"/>
  <c r="R98" i="2"/>
  <c r="Z97" i="2"/>
  <c r="U97" i="2"/>
  <c r="A97" i="2"/>
  <c r="C97" i="2"/>
  <c r="D97" i="2"/>
  <c r="E97" i="2"/>
  <c r="F97" i="2"/>
  <c r="G97" i="2"/>
  <c r="H97" i="2"/>
  <c r="I97" i="2"/>
  <c r="J97" i="2"/>
  <c r="K97" i="2"/>
  <c r="L97" i="2"/>
  <c r="M97" i="2"/>
  <c r="N97" i="2"/>
  <c r="O97" i="2"/>
  <c r="Q97" i="2"/>
  <c r="R97" i="2"/>
  <c r="S97" i="2"/>
  <c r="Z96" i="2"/>
  <c r="U96" i="2"/>
  <c r="Z95" i="2"/>
  <c r="U95" i="2"/>
  <c r="A95" i="2"/>
  <c r="C95" i="2"/>
  <c r="F95" i="2"/>
  <c r="G95" i="2"/>
  <c r="H95" i="2"/>
  <c r="I95" i="2"/>
  <c r="J95" i="2"/>
  <c r="K95" i="2"/>
  <c r="L95" i="2"/>
  <c r="M95" i="2"/>
  <c r="N95" i="2"/>
  <c r="S95" i="2"/>
  <c r="Z94" i="2"/>
  <c r="U94" i="2"/>
  <c r="A94" i="2"/>
  <c r="C94" i="2"/>
  <c r="D94" i="2"/>
  <c r="E94" i="2"/>
  <c r="F94" i="2"/>
  <c r="G94" i="2"/>
  <c r="H94" i="2"/>
  <c r="I94" i="2"/>
  <c r="J94" i="2"/>
  <c r="K94" i="2"/>
  <c r="L94" i="2"/>
  <c r="M94" i="2"/>
  <c r="N94" i="2"/>
  <c r="O94" i="2"/>
  <c r="Q94" i="2"/>
  <c r="S94" i="2"/>
  <c r="Z93" i="2"/>
  <c r="U93" i="2"/>
  <c r="Z92" i="2"/>
  <c r="U92" i="2"/>
  <c r="A92" i="2"/>
  <c r="C92" i="2"/>
  <c r="D92" i="2"/>
  <c r="E92" i="2"/>
  <c r="F92" i="2"/>
  <c r="G92" i="2"/>
  <c r="H92" i="2"/>
  <c r="I92" i="2"/>
  <c r="J92" i="2"/>
  <c r="K92" i="2"/>
  <c r="L92" i="2"/>
  <c r="M92" i="2"/>
  <c r="N92" i="2"/>
  <c r="O92" i="2"/>
  <c r="Q92" i="2"/>
  <c r="R92" i="2"/>
  <c r="S92" i="2"/>
  <c r="Z91" i="2"/>
  <c r="U91" i="2"/>
  <c r="A91" i="2"/>
  <c r="C91" i="2"/>
  <c r="D91" i="2"/>
  <c r="E91" i="2"/>
  <c r="F91" i="2"/>
  <c r="G91" i="2"/>
  <c r="H91" i="2"/>
  <c r="I91" i="2"/>
  <c r="J91" i="2"/>
  <c r="K91" i="2"/>
  <c r="L91" i="2"/>
  <c r="M91" i="2"/>
  <c r="N91" i="2"/>
  <c r="O91" i="2"/>
  <c r="Q91" i="2"/>
  <c r="R91" i="2"/>
  <c r="S91" i="2"/>
  <c r="Z90" i="2"/>
  <c r="U90" i="2"/>
  <c r="A90" i="2"/>
  <c r="C90" i="2"/>
  <c r="D90" i="2"/>
  <c r="E90" i="2"/>
  <c r="F90" i="2"/>
  <c r="G90" i="2"/>
  <c r="H90" i="2"/>
  <c r="I90" i="2"/>
  <c r="J90" i="2"/>
  <c r="K90" i="2"/>
  <c r="L90" i="2"/>
  <c r="M90" i="2"/>
  <c r="N90" i="2"/>
  <c r="O90" i="2"/>
  <c r="Q90" i="2"/>
  <c r="S90" i="2"/>
  <c r="Z89" i="2"/>
  <c r="U89" i="2"/>
  <c r="A89" i="2"/>
  <c r="C89" i="2"/>
  <c r="D89" i="2"/>
  <c r="E89" i="2"/>
  <c r="F89" i="2"/>
  <c r="G89" i="2"/>
  <c r="H89" i="2"/>
  <c r="I89" i="2"/>
  <c r="J89" i="2"/>
  <c r="K89" i="2"/>
  <c r="L89" i="2"/>
  <c r="M89" i="2"/>
  <c r="N89" i="2"/>
  <c r="O89" i="2"/>
  <c r="Q89" i="2"/>
  <c r="R89" i="2"/>
  <c r="S89" i="2"/>
  <c r="Z88" i="2"/>
  <c r="U88" i="2"/>
  <c r="A88" i="2"/>
  <c r="C88" i="2"/>
  <c r="D88" i="2"/>
  <c r="E88" i="2"/>
  <c r="F88" i="2"/>
  <c r="G88" i="2"/>
  <c r="H88" i="2"/>
  <c r="I88" i="2"/>
  <c r="J88" i="2"/>
  <c r="K88" i="2"/>
  <c r="L88" i="2"/>
  <c r="M88" i="2"/>
  <c r="N88" i="2"/>
  <c r="O88" i="2"/>
  <c r="Q88" i="2"/>
  <c r="R88" i="2"/>
  <c r="Z87" i="2"/>
  <c r="U87" i="2"/>
  <c r="Z86" i="2"/>
  <c r="U86" i="2"/>
  <c r="Z85" i="2"/>
  <c r="U85" i="2"/>
  <c r="A47" i="2"/>
  <c r="A85" i="2"/>
  <c r="C85" i="2"/>
  <c r="D47" i="2"/>
  <c r="D85" i="2"/>
  <c r="E47" i="2"/>
  <c r="E85" i="2"/>
  <c r="F47" i="2"/>
  <c r="F85" i="2"/>
  <c r="G47" i="2"/>
  <c r="G85" i="2"/>
  <c r="H47" i="2"/>
  <c r="H85" i="2"/>
  <c r="I47" i="2"/>
  <c r="I85" i="2"/>
  <c r="J47" i="2"/>
  <c r="J85" i="2"/>
  <c r="K47" i="2"/>
  <c r="K85" i="2"/>
  <c r="L47" i="2"/>
  <c r="L85" i="2"/>
  <c r="M47" i="2"/>
  <c r="M85" i="2"/>
  <c r="N47" i="2"/>
  <c r="N85" i="2"/>
  <c r="O47" i="2"/>
  <c r="O85" i="2"/>
  <c r="Q47" i="2"/>
  <c r="Q85" i="2"/>
  <c r="S47" i="2"/>
  <c r="S85" i="2"/>
  <c r="Z84" i="2"/>
  <c r="U84" i="2"/>
  <c r="A84" i="2"/>
  <c r="C84" i="2"/>
  <c r="D84" i="2"/>
  <c r="E84" i="2"/>
  <c r="F84" i="2"/>
  <c r="G84" i="2"/>
  <c r="H84" i="2"/>
  <c r="I84" i="2"/>
  <c r="J84" i="2"/>
  <c r="K84" i="2"/>
  <c r="L84" i="2"/>
  <c r="M84" i="2"/>
  <c r="N84" i="2"/>
  <c r="O84" i="2"/>
  <c r="Q84" i="2"/>
  <c r="S84" i="2"/>
  <c r="Z83" i="2"/>
  <c r="U83" i="2"/>
  <c r="A83" i="2"/>
  <c r="C83" i="2"/>
  <c r="D83" i="2"/>
  <c r="E83" i="2"/>
  <c r="F83" i="2"/>
  <c r="G83" i="2"/>
  <c r="H83" i="2"/>
  <c r="I83" i="2"/>
  <c r="J83" i="2"/>
  <c r="K83" i="2"/>
  <c r="L83" i="2"/>
  <c r="M83" i="2"/>
  <c r="N83" i="2"/>
  <c r="O83" i="2"/>
  <c r="Q83" i="2"/>
  <c r="S83" i="2"/>
  <c r="Z82" i="2"/>
  <c r="U82" i="2"/>
  <c r="A82" i="2"/>
  <c r="C82" i="2"/>
  <c r="D82" i="2"/>
  <c r="E82" i="2"/>
  <c r="F82" i="2"/>
  <c r="G82" i="2"/>
  <c r="H82" i="2"/>
  <c r="I82" i="2"/>
  <c r="J82" i="2"/>
  <c r="K82" i="2"/>
  <c r="L82" i="2"/>
  <c r="M82" i="2"/>
  <c r="N82" i="2"/>
  <c r="O82" i="2"/>
  <c r="Q82" i="2"/>
  <c r="S82" i="2"/>
  <c r="Z81" i="2"/>
  <c r="U81" i="2"/>
  <c r="A81" i="2"/>
  <c r="C81" i="2"/>
  <c r="D81" i="2"/>
  <c r="E81" i="2"/>
  <c r="F81" i="2"/>
  <c r="G81" i="2"/>
  <c r="H81" i="2"/>
  <c r="I81" i="2"/>
  <c r="J81" i="2"/>
  <c r="K81" i="2"/>
  <c r="L81" i="2"/>
  <c r="M81" i="2"/>
  <c r="N81" i="2"/>
  <c r="O81" i="2"/>
  <c r="Q81" i="2"/>
  <c r="S81" i="2"/>
  <c r="Z80" i="2"/>
  <c r="U80" i="2"/>
  <c r="A80" i="2"/>
  <c r="C80" i="2"/>
  <c r="D80" i="2"/>
  <c r="E80" i="2"/>
  <c r="F80" i="2"/>
  <c r="G80" i="2"/>
  <c r="H80" i="2"/>
  <c r="I80" i="2"/>
  <c r="J80" i="2"/>
  <c r="K80" i="2"/>
  <c r="L80" i="2"/>
  <c r="M80" i="2"/>
  <c r="N80" i="2"/>
  <c r="O80" i="2"/>
  <c r="Q80" i="2"/>
  <c r="S80" i="2"/>
  <c r="Z79" i="2"/>
  <c r="U79" i="2"/>
  <c r="A79" i="2"/>
  <c r="C79" i="2"/>
  <c r="D79" i="2"/>
  <c r="E79" i="2"/>
  <c r="F79" i="2"/>
  <c r="G79" i="2"/>
  <c r="H79" i="2"/>
  <c r="I79" i="2"/>
  <c r="J79" i="2"/>
  <c r="K79" i="2"/>
  <c r="L79" i="2"/>
  <c r="M79" i="2"/>
  <c r="N79" i="2"/>
  <c r="O79" i="2"/>
  <c r="Q79" i="2"/>
  <c r="S79" i="2"/>
  <c r="Z78" i="2"/>
  <c r="U78" i="2"/>
  <c r="A78" i="2"/>
  <c r="C78" i="2"/>
  <c r="D78" i="2"/>
  <c r="E78" i="2"/>
  <c r="F78" i="2"/>
  <c r="G78" i="2"/>
  <c r="H78" i="2"/>
  <c r="I78" i="2"/>
  <c r="J78" i="2"/>
  <c r="K78" i="2"/>
  <c r="L78" i="2"/>
  <c r="M78" i="2"/>
  <c r="N78" i="2"/>
  <c r="O78" i="2"/>
  <c r="Q78" i="2"/>
  <c r="S78" i="2"/>
  <c r="Z77" i="2"/>
  <c r="U77" i="2"/>
  <c r="A77" i="2"/>
  <c r="C77" i="2"/>
  <c r="D77" i="2"/>
  <c r="E77" i="2"/>
  <c r="F77" i="2"/>
  <c r="G77" i="2"/>
  <c r="H77" i="2"/>
  <c r="I77" i="2"/>
  <c r="J77" i="2"/>
  <c r="K77" i="2"/>
  <c r="L77" i="2"/>
  <c r="M77" i="2"/>
  <c r="N77" i="2"/>
  <c r="O77" i="2"/>
  <c r="Q77" i="2"/>
  <c r="S77" i="2"/>
  <c r="Z76" i="2"/>
  <c r="U76" i="2"/>
  <c r="A76" i="2"/>
  <c r="C76" i="2"/>
  <c r="D76" i="2"/>
  <c r="E76" i="2"/>
  <c r="F76" i="2"/>
  <c r="G76" i="2"/>
  <c r="H76" i="2"/>
  <c r="I76" i="2"/>
  <c r="J76" i="2"/>
  <c r="K76" i="2"/>
  <c r="L76" i="2"/>
  <c r="M76" i="2"/>
  <c r="N76" i="2"/>
  <c r="O76" i="2"/>
  <c r="Q76" i="2"/>
  <c r="S76" i="2"/>
  <c r="Z75" i="2"/>
  <c r="U75" i="2"/>
  <c r="A75" i="2"/>
  <c r="C75" i="2"/>
  <c r="D75" i="2"/>
  <c r="E75" i="2"/>
  <c r="F75" i="2"/>
  <c r="G75" i="2"/>
  <c r="H75" i="2"/>
  <c r="I75" i="2"/>
  <c r="J75" i="2"/>
  <c r="K75" i="2"/>
  <c r="L75" i="2"/>
  <c r="M75" i="2"/>
  <c r="N75" i="2"/>
  <c r="O75" i="2"/>
  <c r="Q75" i="2"/>
  <c r="S75" i="2"/>
  <c r="Z74" i="2"/>
  <c r="U74" i="2"/>
  <c r="A74" i="2"/>
  <c r="C74" i="2"/>
  <c r="D74" i="2"/>
  <c r="E74" i="2"/>
  <c r="F74" i="2"/>
  <c r="G74" i="2"/>
  <c r="H74" i="2"/>
  <c r="I74" i="2"/>
  <c r="J74" i="2"/>
  <c r="K74" i="2"/>
  <c r="L74" i="2"/>
  <c r="M74" i="2"/>
  <c r="N74" i="2"/>
  <c r="O74" i="2"/>
  <c r="Q74" i="2"/>
  <c r="S74" i="2"/>
  <c r="Z73" i="2"/>
  <c r="U73" i="2"/>
  <c r="A73" i="2"/>
  <c r="C73" i="2"/>
  <c r="D73" i="2"/>
  <c r="E73" i="2"/>
  <c r="F73" i="2"/>
  <c r="G73" i="2"/>
  <c r="H73" i="2"/>
  <c r="I73" i="2"/>
  <c r="J73" i="2"/>
  <c r="K73" i="2"/>
  <c r="L73" i="2"/>
  <c r="M73" i="2"/>
  <c r="N73" i="2"/>
  <c r="O73" i="2"/>
  <c r="Q73" i="2"/>
  <c r="S73" i="2"/>
  <c r="Z72" i="2"/>
  <c r="U72" i="2"/>
  <c r="A72" i="2"/>
  <c r="C72" i="2"/>
  <c r="D72" i="2"/>
  <c r="E72" i="2"/>
  <c r="F72" i="2"/>
  <c r="G72" i="2"/>
  <c r="H72" i="2"/>
  <c r="I72" i="2"/>
  <c r="J72" i="2"/>
  <c r="K72" i="2"/>
  <c r="L72" i="2"/>
  <c r="M72" i="2"/>
  <c r="N72" i="2"/>
  <c r="O72" i="2"/>
  <c r="Q72" i="2"/>
  <c r="S72" i="2"/>
  <c r="Z71" i="2"/>
  <c r="U71" i="2"/>
  <c r="A71" i="2"/>
  <c r="C71" i="2"/>
  <c r="D71" i="2"/>
  <c r="E71" i="2"/>
  <c r="F71" i="2"/>
  <c r="G71" i="2"/>
  <c r="H71" i="2"/>
  <c r="I71" i="2"/>
  <c r="J71" i="2"/>
  <c r="K71" i="2"/>
  <c r="L71" i="2"/>
  <c r="M71" i="2"/>
  <c r="N71" i="2"/>
  <c r="O71" i="2"/>
  <c r="Q71" i="2"/>
  <c r="S71" i="2"/>
  <c r="Z70" i="2"/>
  <c r="U70" i="2"/>
  <c r="A70" i="2"/>
  <c r="C70" i="2"/>
  <c r="D70" i="2"/>
  <c r="E70" i="2"/>
  <c r="F70" i="2"/>
  <c r="G70" i="2"/>
  <c r="H70" i="2"/>
  <c r="I70" i="2"/>
  <c r="J70" i="2"/>
  <c r="K70" i="2"/>
  <c r="L70" i="2"/>
  <c r="M70" i="2"/>
  <c r="N70" i="2"/>
  <c r="O70" i="2"/>
  <c r="Q70" i="2"/>
  <c r="S70" i="2"/>
  <c r="Z69" i="2"/>
  <c r="U69" i="2"/>
  <c r="Z68" i="2"/>
  <c r="U68" i="2"/>
  <c r="A68" i="2"/>
  <c r="C68" i="2"/>
  <c r="D68" i="2"/>
  <c r="E68" i="2"/>
  <c r="F68" i="2"/>
  <c r="G68" i="2"/>
  <c r="H68" i="2"/>
  <c r="I68" i="2"/>
  <c r="J68" i="2"/>
  <c r="K68" i="2"/>
  <c r="L68" i="2"/>
  <c r="M68" i="2"/>
  <c r="N68" i="2"/>
  <c r="O68" i="2"/>
  <c r="Q68" i="2"/>
  <c r="S68" i="2"/>
  <c r="Z67" i="2"/>
  <c r="U67" i="2"/>
  <c r="A67" i="2"/>
  <c r="C67" i="2"/>
  <c r="D67" i="2"/>
  <c r="E67" i="2"/>
  <c r="F67" i="2"/>
  <c r="G67" i="2"/>
  <c r="H67" i="2"/>
  <c r="I67" i="2"/>
  <c r="J67" i="2"/>
  <c r="K67" i="2"/>
  <c r="L67" i="2"/>
  <c r="M67" i="2"/>
  <c r="N67" i="2"/>
  <c r="O67" i="2"/>
  <c r="Q67" i="2"/>
  <c r="S67" i="2"/>
  <c r="Z66" i="2"/>
  <c r="U66" i="2"/>
  <c r="A66" i="2"/>
  <c r="C66" i="2"/>
  <c r="D66" i="2"/>
  <c r="E66" i="2"/>
  <c r="F66" i="2"/>
  <c r="G66" i="2"/>
  <c r="H66" i="2"/>
  <c r="I66" i="2"/>
  <c r="J66" i="2"/>
  <c r="K66" i="2"/>
  <c r="L66" i="2"/>
  <c r="M66" i="2"/>
  <c r="N66" i="2"/>
  <c r="O66" i="2"/>
  <c r="Q66" i="2"/>
  <c r="Z65" i="2"/>
  <c r="U65" i="2"/>
  <c r="A65" i="2"/>
  <c r="C65" i="2"/>
  <c r="D65" i="2"/>
  <c r="E65" i="2"/>
  <c r="F65" i="2"/>
  <c r="G65" i="2"/>
  <c r="H65" i="2"/>
  <c r="I65" i="2"/>
  <c r="J65" i="2"/>
  <c r="K65" i="2"/>
  <c r="L65" i="2"/>
  <c r="M65" i="2"/>
  <c r="N65" i="2"/>
  <c r="O65" i="2"/>
  <c r="Q65" i="2"/>
  <c r="S65" i="2"/>
  <c r="Z64" i="2"/>
  <c r="U64" i="2"/>
  <c r="A64" i="2"/>
  <c r="C64" i="2"/>
  <c r="D64" i="2"/>
  <c r="E64" i="2"/>
  <c r="F64" i="2"/>
  <c r="G64" i="2"/>
  <c r="H64" i="2"/>
  <c r="I64" i="2"/>
  <c r="J64" i="2"/>
  <c r="K64" i="2"/>
  <c r="L64" i="2"/>
  <c r="M64" i="2"/>
  <c r="N64" i="2"/>
  <c r="O64" i="2"/>
  <c r="Q64" i="2"/>
  <c r="S64" i="2"/>
  <c r="Z63" i="2"/>
  <c r="U63" i="2"/>
  <c r="A63" i="2"/>
  <c r="C63" i="2"/>
  <c r="D63" i="2"/>
  <c r="E63" i="2"/>
  <c r="F63" i="2"/>
  <c r="G63" i="2"/>
  <c r="H63" i="2"/>
  <c r="I63" i="2"/>
  <c r="J63" i="2"/>
  <c r="K63" i="2"/>
  <c r="L63" i="2"/>
  <c r="M63" i="2"/>
  <c r="N63" i="2"/>
  <c r="O63" i="2"/>
  <c r="Q63" i="2"/>
  <c r="Z62" i="2"/>
  <c r="U62" i="2"/>
  <c r="Z61" i="2"/>
  <c r="U61" i="2"/>
  <c r="A61" i="2"/>
  <c r="C61" i="2"/>
  <c r="D61" i="2"/>
  <c r="E61" i="2"/>
  <c r="F61" i="2"/>
  <c r="G61" i="2"/>
  <c r="H61" i="2"/>
  <c r="I61" i="2"/>
  <c r="J61" i="2"/>
  <c r="K61" i="2"/>
  <c r="L61" i="2"/>
  <c r="M61" i="2"/>
  <c r="N61" i="2"/>
  <c r="O61" i="2"/>
  <c r="Q61" i="2"/>
  <c r="S61" i="2"/>
  <c r="Z60" i="2"/>
  <c r="U60" i="2"/>
  <c r="A60" i="2"/>
  <c r="C60" i="2"/>
  <c r="D60" i="2"/>
  <c r="E60" i="2"/>
  <c r="F60" i="2"/>
  <c r="G60" i="2"/>
  <c r="H60" i="2"/>
  <c r="I60" i="2"/>
  <c r="J60" i="2"/>
  <c r="K60" i="2"/>
  <c r="L60" i="2"/>
  <c r="M60" i="2"/>
  <c r="N60" i="2"/>
  <c r="O60" i="2"/>
  <c r="Q60" i="2"/>
  <c r="S60" i="2"/>
  <c r="Z59" i="2"/>
  <c r="U59" i="2"/>
  <c r="A59" i="2"/>
  <c r="C59" i="2"/>
  <c r="D59" i="2"/>
  <c r="E59" i="2"/>
  <c r="F59" i="2"/>
  <c r="G59" i="2"/>
  <c r="H59" i="2"/>
  <c r="I59" i="2"/>
  <c r="J59" i="2"/>
  <c r="K59" i="2"/>
  <c r="L59" i="2"/>
  <c r="M59" i="2"/>
  <c r="N59" i="2"/>
  <c r="O59" i="2"/>
  <c r="Q59" i="2"/>
  <c r="S59" i="2"/>
  <c r="Z58" i="2"/>
  <c r="U58" i="2"/>
  <c r="A58" i="2"/>
  <c r="C58" i="2"/>
  <c r="D58" i="2"/>
  <c r="E58" i="2"/>
  <c r="F58" i="2"/>
  <c r="G58" i="2"/>
  <c r="H58" i="2"/>
  <c r="I58" i="2"/>
  <c r="J58" i="2"/>
  <c r="K58" i="2"/>
  <c r="L58" i="2"/>
  <c r="M58" i="2"/>
  <c r="N58" i="2"/>
  <c r="O58" i="2"/>
  <c r="Q58" i="2"/>
  <c r="S58" i="2"/>
  <c r="Z57" i="2"/>
  <c r="U57" i="2"/>
  <c r="A57" i="2"/>
  <c r="C57" i="2"/>
  <c r="D57" i="2"/>
  <c r="E57" i="2"/>
  <c r="F57" i="2"/>
  <c r="G57" i="2"/>
  <c r="H57" i="2"/>
  <c r="I57" i="2"/>
  <c r="J57" i="2"/>
  <c r="K57" i="2"/>
  <c r="L57" i="2"/>
  <c r="M57" i="2"/>
  <c r="N57" i="2"/>
  <c r="O57" i="2"/>
  <c r="Q57" i="2"/>
  <c r="S57" i="2"/>
  <c r="Z56" i="2"/>
  <c r="U56" i="2"/>
  <c r="A56" i="2"/>
  <c r="C56" i="2"/>
  <c r="D56" i="2"/>
  <c r="E56" i="2"/>
  <c r="F56" i="2"/>
  <c r="G56" i="2"/>
  <c r="H56" i="2"/>
  <c r="I56" i="2"/>
  <c r="J56" i="2"/>
  <c r="K56" i="2"/>
  <c r="L56" i="2"/>
  <c r="M56" i="2"/>
  <c r="N56" i="2"/>
  <c r="O56" i="2"/>
  <c r="Q56" i="2"/>
  <c r="S56" i="2"/>
  <c r="Z55" i="2"/>
  <c r="U55" i="2"/>
  <c r="A55" i="2"/>
  <c r="C55" i="2"/>
  <c r="D55" i="2"/>
  <c r="E55" i="2"/>
  <c r="F55" i="2"/>
  <c r="G55" i="2"/>
  <c r="H55" i="2"/>
  <c r="I55" i="2"/>
  <c r="J55" i="2"/>
  <c r="K55" i="2"/>
  <c r="L55" i="2"/>
  <c r="M55" i="2"/>
  <c r="N55" i="2"/>
  <c r="O55" i="2"/>
  <c r="Q55" i="2"/>
  <c r="S55" i="2"/>
  <c r="Z54" i="2"/>
  <c r="U54" i="2"/>
  <c r="A54" i="2"/>
  <c r="C54" i="2"/>
  <c r="D54" i="2"/>
  <c r="E54" i="2"/>
  <c r="F54" i="2"/>
  <c r="G54" i="2"/>
  <c r="H54" i="2"/>
  <c r="I54" i="2"/>
  <c r="J54" i="2"/>
  <c r="K54" i="2"/>
  <c r="L54" i="2"/>
  <c r="M54" i="2"/>
  <c r="N54" i="2"/>
  <c r="O54" i="2"/>
  <c r="Q54" i="2"/>
  <c r="S54" i="2"/>
  <c r="Z53" i="2"/>
  <c r="U53" i="2"/>
  <c r="A53" i="2"/>
  <c r="C53" i="2"/>
  <c r="D53" i="2"/>
  <c r="E53" i="2"/>
  <c r="F53" i="2"/>
  <c r="G53" i="2"/>
  <c r="H53" i="2"/>
  <c r="I53" i="2"/>
  <c r="J53" i="2"/>
  <c r="K53" i="2"/>
  <c r="L53" i="2"/>
  <c r="M53" i="2"/>
  <c r="N53" i="2"/>
  <c r="O53" i="2"/>
  <c r="Q53" i="2"/>
  <c r="R47" i="2"/>
  <c r="R53" i="2"/>
  <c r="S53" i="2"/>
  <c r="Z52" i="2"/>
  <c r="U52" i="2"/>
  <c r="A52" i="2"/>
  <c r="C52" i="2"/>
  <c r="D52" i="2"/>
  <c r="E52" i="2"/>
  <c r="F52" i="2"/>
  <c r="G52" i="2"/>
  <c r="H52" i="2"/>
  <c r="I52" i="2"/>
  <c r="J52" i="2"/>
  <c r="K52" i="2"/>
  <c r="L52" i="2"/>
  <c r="M52" i="2"/>
  <c r="N52" i="2"/>
  <c r="O52" i="2"/>
  <c r="Q52" i="2"/>
  <c r="R52" i="2"/>
  <c r="S52" i="2"/>
  <c r="Z51" i="2"/>
  <c r="U51" i="2"/>
  <c r="A51" i="2"/>
  <c r="C51" i="2"/>
  <c r="D51" i="2"/>
  <c r="E51" i="2"/>
  <c r="F51" i="2"/>
  <c r="G51" i="2"/>
  <c r="H51" i="2"/>
  <c r="I51" i="2"/>
  <c r="J51" i="2"/>
  <c r="K51" i="2"/>
  <c r="L51" i="2"/>
  <c r="M51" i="2"/>
  <c r="N51" i="2"/>
  <c r="O51" i="2"/>
  <c r="Q51" i="2"/>
  <c r="R51" i="2"/>
  <c r="S51" i="2"/>
  <c r="Z50" i="2"/>
  <c r="U50" i="2"/>
  <c r="A50" i="2"/>
  <c r="C50" i="2"/>
  <c r="D50" i="2"/>
  <c r="E50" i="2"/>
  <c r="F50" i="2"/>
  <c r="G50" i="2"/>
  <c r="H50" i="2"/>
  <c r="I50" i="2"/>
  <c r="J50" i="2"/>
  <c r="K50" i="2"/>
  <c r="L50" i="2"/>
  <c r="M50" i="2"/>
  <c r="N50" i="2"/>
  <c r="O50" i="2"/>
  <c r="Q50" i="2"/>
  <c r="R50" i="2"/>
  <c r="S50" i="2"/>
  <c r="Z49" i="2"/>
  <c r="U49" i="2"/>
  <c r="A49" i="2"/>
  <c r="C49" i="2"/>
  <c r="D49" i="2"/>
  <c r="E49" i="2"/>
  <c r="F49" i="2"/>
  <c r="G49" i="2"/>
  <c r="H49" i="2"/>
  <c r="I49" i="2"/>
  <c r="J49" i="2"/>
  <c r="K49" i="2"/>
  <c r="L49" i="2"/>
  <c r="M49" i="2"/>
  <c r="N49" i="2"/>
  <c r="O49" i="2"/>
  <c r="Q49" i="2"/>
  <c r="R49" i="2"/>
  <c r="S49" i="2"/>
  <c r="Z48" i="2"/>
  <c r="U48" i="2"/>
  <c r="Z47" i="2"/>
  <c r="U47" i="2"/>
  <c r="AA46" i="2"/>
  <c r="T46" i="2"/>
  <c r="Z45" i="2"/>
  <c r="U45" i="2"/>
  <c r="P7" i="2"/>
  <c r="P45" i="2"/>
  <c r="Z44" i="2"/>
  <c r="U44" i="2"/>
  <c r="P44" i="2"/>
  <c r="Z43" i="2"/>
  <c r="U43" i="2"/>
  <c r="P43" i="2"/>
  <c r="Z42" i="2"/>
  <c r="U42" i="2"/>
  <c r="P42" i="2"/>
  <c r="Z41" i="2"/>
  <c r="U41" i="2"/>
  <c r="P41" i="2"/>
  <c r="Z40" i="2"/>
  <c r="U40" i="2"/>
  <c r="P40" i="2"/>
  <c r="Z39" i="2"/>
  <c r="U39" i="2"/>
  <c r="P39" i="2"/>
  <c r="Z38" i="2"/>
  <c r="U38" i="2"/>
  <c r="P38" i="2"/>
  <c r="Z37" i="2"/>
  <c r="U37" i="2"/>
  <c r="P37" i="2"/>
  <c r="Z36" i="2"/>
  <c r="U36" i="2"/>
  <c r="P36" i="2"/>
  <c r="Z35" i="2"/>
  <c r="U35" i="2"/>
  <c r="P35" i="2"/>
  <c r="Z34" i="2"/>
  <c r="U34" i="2"/>
  <c r="P34" i="2"/>
  <c r="Z33" i="2"/>
  <c r="U33" i="2"/>
  <c r="P33" i="2"/>
  <c r="Z32" i="2"/>
  <c r="U32" i="2"/>
  <c r="P32" i="2"/>
  <c r="Z31" i="2"/>
  <c r="U31" i="2"/>
  <c r="Z30" i="2"/>
  <c r="U30" i="2"/>
  <c r="P30" i="2"/>
  <c r="Z29" i="2"/>
  <c r="U29" i="2"/>
  <c r="P29" i="2"/>
  <c r="Z28" i="2"/>
  <c r="U28" i="2"/>
  <c r="P28" i="2"/>
  <c r="Z27" i="2"/>
  <c r="U27" i="2"/>
  <c r="P27" i="2"/>
  <c r="Z26" i="2"/>
  <c r="U26" i="2"/>
  <c r="P26" i="2"/>
  <c r="Z25" i="2"/>
  <c r="U25" i="2"/>
  <c r="P25" i="2"/>
  <c r="Z24" i="2"/>
  <c r="U24" i="2"/>
  <c r="P24" i="2"/>
  <c r="Z23" i="2"/>
  <c r="U23" i="2"/>
  <c r="P23" i="2"/>
  <c r="Z22" i="2"/>
  <c r="U22" i="2"/>
  <c r="P22" i="2"/>
  <c r="Z21" i="2"/>
  <c r="U21" i="2"/>
  <c r="Z20" i="2"/>
  <c r="U20" i="2"/>
  <c r="P20" i="2"/>
  <c r="Z19" i="2"/>
  <c r="U19" i="2"/>
  <c r="P19" i="2"/>
  <c r="Z18" i="2"/>
  <c r="U18" i="2"/>
  <c r="P18" i="2"/>
  <c r="Z17" i="2"/>
  <c r="U17" i="2"/>
  <c r="P17" i="2"/>
  <c r="Z16" i="2"/>
  <c r="U16" i="2"/>
  <c r="A16" i="2"/>
  <c r="C16" i="2"/>
  <c r="E16" i="2"/>
  <c r="P16" i="2"/>
  <c r="Z15" i="2"/>
  <c r="U15" i="2"/>
  <c r="A15" i="2"/>
  <c r="C15" i="2"/>
  <c r="E15" i="2"/>
  <c r="P15" i="2"/>
  <c r="Z14" i="2"/>
  <c r="U14" i="2"/>
  <c r="P14" i="2"/>
  <c r="Z13" i="2"/>
  <c r="U13" i="2"/>
  <c r="P13" i="2"/>
  <c r="Z12" i="2"/>
  <c r="U12" i="2"/>
  <c r="P12" i="2"/>
  <c r="AA11" i="2"/>
  <c r="V11" i="2"/>
  <c r="Z11" i="2"/>
  <c r="U11" i="2"/>
  <c r="P11" i="2"/>
  <c r="AA10" i="2"/>
  <c r="V10" i="2"/>
  <c r="Z10" i="2"/>
  <c r="U10" i="2"/>
  <c r="P10" i="2"/>
  <c r="AA9" i="2"/>
  <c r="V9" i="2"/>
  <c r="Z9" i="2"/>
  <c r="U9" i="2"/>
  <c r="P9" i="2"/>
  <c r="Z8" i="2"/>
  <c r="U8" i="2"/>
  <c r="Z7" i="2"/>
  <c r="U7" i="2"/>
  <c r="T3" i="2"/>
  <c r="X4" i="2"/>
  <c r="X3" i="2"/>
  <c r="AB1" i="2"/>
  <c r="Z1" i="2"/>
  <c r="T1" i="2"/>
  <c r="AD238" i="2"/>
  <c r="B229" i="2"/>
  <c r="B238" i="2"/>
  <c r="AD237" i="2"/>
  <c r="B237" i="2"/>
  <c r="AD236" i="2"/>
  <c r="B236" i="2"/>
  <c r="AD235" i="2"/>
  <c r="B235" i="2"/>
  <c r="AD234" i="2"/>
  <c r="B234" i="2"/>
  <c r="AD233" i="2"/>
  <c r="B233" i="2"/>
  <c r="AD232" i="2"/>
  <c r="B232" i="2"/>
  <c r="AD231" i="2"/>
  <c r="B231" i="2"/>
  <c r="Y230" i="2"/>
  <c r="S230" i="2"/>
  <c r="R230" i="2"/>
  <c r="Q230" i="2"/>
  <c r="O230" i="2"/>
  <c r="N230" i="2"/>
  <c r="M230" i="2"/>
  <c r="L230" i="2"/>
  <c r="K230" i="2"/>
  <c r="J230" i="2"/>
  <c r="I230" i="2"/>
  <c r="H230" i="2"/>
  <c r="G230" i="2"/>
  <c r="F230" i="2"/>
  <c r="E230" i="2"/>
  <c r="D230" i="2"/>
  <c r="C230" i="2"/>
  <c r="B230" i="2"/>
  <c r="A230" i="2"/>
  <c r="Y229" i="2"/>
  <c r="X229" i="2"/>
  <c r="P229" i="2"/>
  <c r="AD228" i="2"/>
  <c r="B207" i="2"/>
  <c r="B228" i="2"/>
  <c r="AD227" i="2"/>
  <c r="B227" i="2"/>
  <c r="AD226" i="2"/>
  <c r="B226" i="2"/>
  <c r="AD225" i="2"/>
  <c r="B225" i="2"/>
  <c r="AD224" i="2"/>
  <c r="B224" i="2"/>
  <c r="AD223" i="2"/>
  <c r="B223" i="2"/>
  <c r="AD222" i="2"/>
  <c r="B222" i="2"/>
  <c r="Y221" i="2"/>
  <c r="S221" i="2"/>
  <c r="R221" i="2"/>
  <c r="Q221" i="2"/>
  <c r="O221" i="2"/>
  <c r="N221" i="2"/>
  <c r="M221" i="2"/>
  <c r="L221" i="2"/>
  <c r="K221" i="2"/>
  <c r="J221" i="2"/>
  <c r="I221" i="2"/>
  <c r="H221" i="2"/>
  <c r="G221" i="2"/>
  <c r="F221" i="2"/>
  <c r="E221" i="2"/>
  <c r="D221" i="2"/>
  <c r="C221" i="2"/>
  <c r="B221" i="2"/>
  <c r="A221" i="2"/>
  <c r="B220" i="2"/>
  <c r="B219" i="2"/>
  <c r="B218" i="2"/>
  <c r="B217" i="2"/>
  <c r="B216" i="2"/>
  <c r="B215" i="2"/>
  <c r="Y214" i="2"/>
  <c r="S214" i="2"/>
  <c r="R214" i="2"/>
  <c r="Q214" i="2"/>
  <c r="O214" i="2"/>
  <c r="N214" i="2"/>
  <c r="M214" i="2"/>
  <c r="L214" i="2"/>
  <c r="K214" i="2"/>
  <c r="J214" i="2"/>
  <c r="I214" i="2"/>
  <c r="H214" i="2"/>
  <c r="G214" i="2"/>
  <c r="F214" i="2"/>
  <c r="E214" i="2"/>
  <c r="D214" i="2"/>
  <c r="C214" i="2"/>
  <c r="B214" i="2"/>
  <c r="A214" i="2"/>
  <c r="AD213" i="2"/>
  <c r="B213" i="2"/>
  <c r="AD212" i="2"/>
  <c r="B212" i="2"/>
  <c r="AD211" i="2"/>
  <c r="B211" i="2"/>
  <c r="AD210" i="2"/>
  <c r="B210" i="2"/>
  <c r="AD209" i="2"/>
  <c r="B209" i="2"/>
  <c r="Y208" i="2"/>
  <c r="S208" i="2"/>
  <c r="Q208" i="2"/>
  <c r="O208" i="2"/>
  <c r="N208" i="2"/>
  <c r="M208" i="2"/>
  <c r="L208" i="2"/>
  <c r="K208" i="2"/>
  <c r="J208" i="2"/>
  <c r="I208" i="2"/>
  <c r="H208" i="2"/>
  <c r="G208" i="2"/>
  <c r="F208" i="2"/>
  <c r="E208" i="2"/>
  <c r="D208" i="2"/>
  <c r="C208" i="2"/>
  <c r="B208" i="2"/>
  <c r="A208" i="2"/>
  <c r="Y207" i="2"/>
  <c r="X207" i="2"/>
  <c r="P207" i="2"/>
  <c r="AD206" i="2"/>
  <c r="B165" i="2"/>
  <c r="B206" i="2"/>
  <c r="AD205" i="2"/>
  <c r="B205" i="2"/>
  <c r="AD204" i="2"/>
  <c r="B204" i="2"/>
  <c r="AD203" i="2"/>
  <c r="B203" i="2"/>
  <c r="AD202" i="2"/>
  <c r="B202" i="2"/>
  <c r="AD201" i="2"/>
  <c r="B201" i="2"/>
  <c r="AD200" i="2"/>
  <c r="B200" i="2"/>
  <c r="AD199" i="2"/>
  <c r="B199" i="2"/>
  <c r="AD198" i="2"/>
  <c r="B198" i="2"/>
  <c r="AA197" i="2"/>
  <c r="Y197" i="2"/>
  <c r="S197" i="2"/>
  <c r="R197" i="2"/>
  <c r="Q197" i="2"/>
  <c r="O197" i="2"/>
  <c r="N197" i="2"/>
  <c r="M197" i="2"/>
  <c r="L197" i="2"/>
  <c r="K197" i="2"/>
  <c r="J197" i="2"/>
  <c r="I197" i="2"/>
  <c r="H197" i="2"/>
  <c r="G197" i="2"/>
  <c r="F197" i="2"/>
  <c r="E197" i="2"/>
  <c r="D197" i="2"/>
  <c r="C197" i="2"/>
  <c r="B197" i="2"/>
  <c r="A197" i="2"/>
  <c r="AD196" i="2"/>
  <c r="B196" i="2"/>
  <c r="AD195" i="2"/>
  <c r="B195" i="2"/>
  <c r="AD194" i="2"/>
  <c r="B194" i="2"/>
  <c r="AD193" i="2"/>
  <c r="B193" i="2"/>
  <c r="AD192" i="2"/>
  <c r="B192" i="2"/>
  <c r="AA191" i="2"/>
  <c r="Y191" i="2"/>
  <c r="S191" i="2"/>
  <c r="R191" i="2"/>
  <c r="Q191" i="2"/>
  <c r="O191" i="2"/>
  <c r="N191" i="2"/>
  <c r="M191" i="2"/>
  <c r="L191" i="2"/>
  <c r="K191" i="2"/>
  <c r="J191" i="2"/>
  <c r="I191" i="2"/>
  <c r="H191" i="2"/>
  <c r="G191" i="2"/>
  <c r="F191" i="2"/>
  <c r="E191" i="2"/>
  <c r="D191" i="2"/>
  <c r="C191" i="2"/>
  <c r="B191" i="2"/>
  <c r="A191" i="2"/>
  <c r="AD190" i="2"/>
  <c r="B190" i="2"/>
  <c r="AD189" i="2"/>
  <c r="B189" i="2"/>
  <c r="AD188" i="2"/>
  <c r="B188" i="2"/>
  <c r="AD187" i="2"/>
  <c r="B187" i="2"/>
  <c r="AA186" i="2"/>
  <c r="Y186" i="2"/>
  <c r="S186" i="2"/>
  <c r="Q186" i="2"/>
  <c r="O186" i="2"/>
  <c r="N186" i="2"/>
  <c r="M186" i="2"/>
  <c r="L186" i="2"/>
  <c r="K186" i="2"/>
  <c r="J186" i="2"/>
  <c r="I186" i="2"/>
  <c r="H186" i="2"/>
  <c r="G186" i="2"/>
  <c r="F186" i="2"/>
  <c r="E186" i="2"/>
  <c r="D186" i="2"/>
  <c r="C186" i="2"/>
  <c r="B186" i="2"/>
  <c r="A186" i="2"/>
  <c r="AD185" i="2"/>
  <c r="B185" i="2"/>
  <c r="AD184" i="2"/>
  <c r="B184" i="2"/>
  <c r="AD183" i="2"/>
  <c r="B183" i="2"/>
  <c r="AD182" i="2"/>
  <c r="B182" i="2"/>
  <c r="AD181" i="2"/>
  <c r="B181" i="2"/>
  <c r="AD180" i="2"/>
  <c r="B180" i="2"/>
  <c r="AD179" i="2"/>
  <c r="B179" i="2"/>
  <c r="AD178" i="2"/>
  <c r="B178" i="2"/>
  <c r="AA177" i="2"/>
  <c r="Y177" i="2"/>
  <c r="S177" i="2"/>
  <c r="Q177" i="2"/>
  <c r="O177" i="2"/>
  <c r="N177" i="2"/>
  <c r="M177" i="2"/>
  <c r="L177" i="2"/>
  <c r="K177" i="2"/>
  <c r="J177" i="2"/>
  <c r="I177" i="2"/>
  <c r="H177" i="2"/>
  <c r="G177" i="2"/>
  <c r="F177" i="2"/>
  <c r="E177" i="2"/>
  <c r="D177" i="2"/>
  <c r="C177" i="2"/>
  <c r="B177" i="2"/>
  <c r="A177" i="2"/>
  <c r="AD176" i="2"/>
  <c r="B176" i="2"/>
  <c r="AD175" i="2"/>
  <c r="B175" i="2"/>
  <c r="AD174" i="2"/>
  <c r="B174" i="2"/>
  <c r="AD173" i="2"/>
  <c r="B173" i="2"/>
  <c r="AD172" i="2"/>
  <c r="B172" i="2"/>
  <c r="AD171" i="2"/>
  <c r="B171" i="2"/>
  <c r="AD170" i="2"/>
  <c r="B170" i="2"/>
  <c r="AD169" i="2"/>
  <c r="B169" i="2"/>
  <c r="AD168" i="2"/>
  <c r="B168" i="2"/>
  <c r="AD167" i="2"/>
  <c r="B167" i="2"/>
  <c r="Y166" i="2"/>
  <c r="S166" i="2"/>
  <c r="R166" i="2"/>
  <c r="Q166" i="2"/>
  <c r="O166" i="2"/>
  <c r="N166" i="2"/>
  <c r="M166" i="2"/>
  <c r="L166" i="2"/>
  <c r="K166" i="2"/>
  <c r="J166" i="2"/>
  <c r="I166" i="2"/>
  <c r="H166" i="2"/>
  <c r="G166" i="2"/>
  <c r="F166" i="2"/>
  <c r="E166" i="2"/>
  <c r="D166" i="2"/>
  <c r="C166" i="2"/>
  <c r="B166" i="2"/>
  <c r="A166" i="2"/>
  <c r="Y165" i="2"/>
  <c r="X165" i="2"/>
  <c r="P165" i="2"/>
  <c r="B139" i="2"/>
  <c r="B164" i="2"/>
  <c r="Y163" i="2"/>
  <c r="S163" i="2"/>
  <c r="Q163" i="2"/>
  <c r="O163" i="2"/>
  <c r="N163" i="2"/>
  <c r="M163" i="2"/>
  <c r="L163" i="2"/>
  <c r="K163" i="2"/>
  <c r="J163" i="2"/>
  <c r="I163" i="2"/>
  <c r="H163" i="2"/>
  <c r="G163" i="2"/>
  <c r="F163" i="2"/>
  <c r="E163" i="2"/>
  <c r="D163" i="2"/>
  <c r="C163" i="2"/>
  <c r="B163" i="2"/>
  <c r="A163" i="2"/>
  <c r="B162" i="2"/>
  <c r="B161" i="2"/>
  <c r="B160" i="2"/>
  <c r="B159" i="2"/>
  <c r="Y158" i="2"/>
  <c r="S158" i="2"/>
  <c r="Q158" i="2"/>
  <c r="O158" i="2"/>
  <c r="N158" i="2"/>
  <c r="M158" i="2"/>
  <c r="L158" i="2"/>
  <c r="K158" i="2"/>
  <c r="J158" i="2"/>
  <c r="I158" i="2"/>
  <c r="H158" i="2"/>
  <c r="G158" i="2"/>
  <c r="F158" i="2"/>
  <c r="E158" i="2"/>
  <c r="D158" i="2"/>
  <c r="C158" i="2"/>
  <c r="B158" i="2"/>
  <c r="A158" i="2"/>
  <c r="B157" i="2"/>
  <c r="B156" i="2"/>
  <c r="B155" i="2"/>
  <c r="Y154" i="2"/>
  <c r="S154" i="2"/>
  <c r="Q154" i="2"/>
  <c r="O154" i="2"/>
  <c r="N154" i="2"/>
  <c r="M154" i="2"/>
  <c r="L154" i="2"/>
  <c r="K154" i="2"/>
  <c r="J154" i="2"/>
  <c r="I154" i="2"/>
  <c r="H154" i="2"/>
  <c r="G154" i="2"/>
  <c r="F154" i="2"/>
  <c r="E154" i="2"/>
  <c r="D154" i="2"/>
  <c r="C154" i="2"/>
  <c r="B154" i="2"/>
  <c r="A154" i="2"/>
  <c r="B153" i="2"/>
  <c r="B152" i="2"/>
  <c r="Y151" i="2"/>
  <c r="S151" i="2"/>
  <c r="Q151" i="2"/>
  <c r="O151" i="2"/>
  <c r="N151" i="2"/>
  <c r="M151" i="2"/>
  <c r="L151" i="2"/>
  <c r="K151" i="2"/>
  <c r="J151" i="2"/>
  <c r="I151" i="2"/>
  <c r="H151" i="2"/>
  <c r="G151" i="2"/>
  <c r="F151" i="2"/>
  <c r="E151" i="2"/>
  <c r="D151" i="2"/>
  <c r="C151" i="2"/>
  <c r="B151" i="2"/>
  <c r="A151" i="2"/>
  <c r="B150" i="2"/>
  <c r="B149" i="2"/>
  <c r="B148" i="2"/>
  <c r="B147" i="2"/>
  <c r="B146" i="2"/>
  <c r="B145" i="2"/>
  <c r="B144" i="2"/>
  <c r="B143" i="2"/>
  <c r="B142" i="2"/>
  <c r="B141" i="2"/>
  <c r="Y140" i="2"/>
  <c r="S140" i="2"/>
  <c r="Q140" i="2"/>
  <c r="O140" i="2"/>
  <c r="N140" i="2"/>
  <c r="M140" i="2"/>
  <c r="L140" i="2"/>
  <c r="K140" i="2"/>
  <c r="J140" i="2"/>
  <c r="I140" i="2"/>
  <c r="H140" i="2"/>
  <c r="G140" i="2"/>
  <c r="F140" i="2"/>
  <c r="E140" i="2"/>
  <c r="D140" i="2"/>
  <c r="C140" i="2"/>
  <c r="B140" i="2"/>
  <c r="A140" i="2"/>
  <c r="Y139" i="2"/>
  <c r="X139" i="2"/>
  <c r="R139" i="2"/>
  <c r="P139" i="2"/>
  <c r="AD138" i="2"/>
  <c r="B108" i="2"/>
  <c r="B138" i="2"/>
  <c r="AD137" i="2"/>
  <c r="B137" i="2"/>
  <c r="AD136" i="2"/>
  <c r="B136" i="2"/>
  <c r="AD135" i="2"/>
  <c r="B135" i="2"/>
  <c r="AD134" i="2"/>
  <c r="B134" i="2"/>
  <c r="AD133" i="2"/>
  <c r="B133" i="2"/>
  <c r="AD132" i="2"/>
  <c r="B132" i="2"/>
  <c r="AD131" i="2"/>
  <c r="B131" i="2"/>
  <c r="Y130" i="2"/>
  <c r="S130" i="2"/>
  <c r="R130" i="2"/>
  <c r="Q130" i="2"/>
  <c r="O130" i="2"/>
  <c r="N130" i="2"/>
  <c r="M130" i="2"/>
  <c r="L130" i="2"/>
  <c r="K130" i="2"/>
  <c r="J130" i="2"/>
  <c r="I130" i="2"/>
  <c r="H130" i="2"/>
  <c r="G130" i="2"/>
  <c r="F130" i="2"/>
  <c r="E130" i="2"/>
  <c r="D130" i="2"/>
  <c r="C130" i="2"/>
  <c r="B130" i="2"/>
  <c r="A130" i="2"/>
  <c r="AD129" i="2"/>
  <c r="B129" i="2"/>
  <c r="AD128" i="2"/>
  <c r="B128" i="2"/>
  <c r="AD127" i="2"/>
  <c r="B127" i="2"/>
  <c r="AD126" i="2"/>
  <c r="B126" i="2"/>
  <c r="AD125" i="2"/>
  <c r="B125" i="2"/>
  <c r="Y124" i="2"/>
  <c r="S124" i="2"/>
  <c r="R124" i="2"/>
  <c r="Q124" i="2"/>
  <c r="O124" i="2"/>
  <c r="N124" i="2"/>
  <c r="M124" i="2"/>
  <c r="L124" i="2"/>
  <c r="K124" i="2"/>
  <c r="J124" i="2"/>
  <c r="I124" i="2"/>
  <c r="H124" i="2"/>
  <c r="G124" i="2"/>
  <c r="F124" i="2"/>
  <c r="E124" i="2"/>
  <c r="D124" i="2"/>
  <c r="C124" i="2"/>
  <c r="B124" i="2"/>
  <c r="A124" i="2"/>
  <c r="AD123" i="2"/>
  <c r="B123" i="2"/>
  <c r="AD122" i="2"/>
  <c r="B122" i="2"/>
  <c r="AD121" i="2"/>
  <c r="B121" i="2"/>
  <c r="AD120" i="2"/>
  <c r="B120" i="2"/>
  <c r="AD119" i="2"/>
  <c r="B119" i="2"/>
  <c r="Y118" i="2"/>
  <c r="S118" i="2"/>
  <c r="R118" i="2"/>
  <c r="Q118" i="2"/>
  <c r="O118" i="2"/>
  <c r="N118" i="2"/>
  <c r="M118" i="2"/>
  <c r="L118" i="2"/>
  <c r="K118" i="2"/>
  <c r="J118" i="2"/>
  <c r="I118" i="2"/>
  <c r="H118" i="2"/>
  <c r="G118" i="2"/>
  <c r="F118" i="2"/>
  <c r="E118" i="2"/>
  <c r="D118" i="2"/>
  <c r="C118" i="2"/>
  <c r="B118" i="2"/>
  <c r="A118" i="2"/>
  <c r="AD117" i="2"/>
  <c r="B117" i="2"/>
  <c r="AD116" i="2"/>
  <c r="B116" i="2"/>
  <c r="AD115" i="2"/>
  <c r="B115" i="2"/>
  <c r="Y114" i="2"/>
  <c r="S114" i="2"/>
  <c r="Q114" i="2"/>
  <c r="O114" i="2"/>
  <c r="N114" i="2"/>
  <c r="M114" i="2"/>
  <c r="L114" i="2"/>
  <c r="K114" i="2"/>
  <c r="J114" i="2"/>
  <c r="I114" i="2"/>
  <c r="H114" i="2"/>
  <c r="G114" i="2"/>
  <c r="F114" i="2"/>
  <c r="E114" i="2"/>
  <c r="D114" i="2"/>
  <c r="C114" i="2"/>
  <c r="B114" i="2"/>
  <c r="A114" i="2"/>
  <c r="AD113" i="2"/>
  <c r="B113" i="2"/>
  <c r="AD112" i="2"/>
  <c r="B112" i="2"/>
  <c r="AD111" i="2"/>
  <c r="B111" i="2"/>
  <c r="AD110" i="2"/>
  <c r="B110" i="2"/>
  <c r="Y109" i="2"/>
  <c r="S109" i="2"/>
  <c r="R109" i="2"/>
  <c r="Q109" i="2"/>
  <c r="O109" i="2"/>
  <c r="N109" i="2"/>
  <c r="M109" i="2"/>
  <c r="L109" i="2"/>
  <c r="K109" i="2"/>
  <c r="J109" i="2"/>
  <c r="I109" i="2"/>
  <c r="H109" i="2"/>
  <c r="G109" i="2"/>
  <c r="F109" i="2"/>
  <c r="E109" i="2"/>
  <c r="D109" i="2"/>
  <c r="C109" i="2"/>
  <c r="B109" i="2"/>
  <c r="A109" i="2"/>
  <c r="Y108" i="2"/>
  <c r="X108" i="2"/>
  <c r="P108" i="2"/>
  <c r="AD107" i="2"/>
  <c r="B86" i="2"/>
  <c r="B107" i="2"/>
  <c r="AD106" i="2"/>
  <c r="B106" i="2"/>
  <c r="AD105" i="2"/>
  <c r="B105" i="2"/>
  <c r="AD104" i="2"/>
  <c r="B104" i="2"/>
  <c r="Y103" i="2"/>
  <c r="S103" i="2"/>
  <c r="R103" i="2"/>
  <c r="Q103" i="2"/>
  <c r="O103" i="2"/>
  <c r="N103" i="2"/>
  <c r="M103" i="2"/>
  <c r="L103" i="2"/>
  <c r="K103" i="2"/>
  <c r="J103" i="2"/>
  <c r="I103" i="2"/>
  <c r="H103" i="2"/>
  <c r="G103" i="2"/>
  <c r="F103" i="2"/>
  <c r="E103" i="2"/>
  <c r="D103" i="2"/>
  <c r="C103" i="2"/>
  <c r="B103" i="2"/>
  <c r="A103" i="2"/>
  <c r="AD102" i="2"/>
  <c r="B102" i="2"/>
  <c r="AD101" i="2"/>
  <c r="B101" i="2"/>
  <c r="AD100" i="2"/>
  <c r="B100" i="2"/>
  <c r="AD99" i="2"/>
  <c r="B99" i="2"/>
  <c r="AD98" i="2"/>
  <c r="B98" i="2"/>
  <c r="AD97" i="2"/>
  <c r="B97" i="2"/>
  <c r="Y96" i="2"/>
  <c r="S96" i="2"/>
  <c r="R96" i="2"/>
  <c r="Q96" i="2"/>
  <c r="O96" i="2"/>
  <c r="N96" i="2"/>
  <c r="M96" i="2"/>
  <c r="L96" i="2"/>
  <c r="K96" i="2"/>
  <c r="J96" i="2"/>
  <c r="I96" i="2"/>
  <c r="H96" i="2"/>
  <c r="G96" i="2"/>
  <c r="F96" i="2"/>
  <c r="E96" i="2"/>
  <c r="D96" i="2"/>
  <c r="C96" i="2"/>
  <c r="B96" i="2"/>
  <c r="A96" i="2"/>
  <c r="AD95" i="2"/>
  <c r="B95" i="2"/>
  <c r="AD94" i="2"/>
  <c r="B94" i="2"/>
  <c r="Y93" i="2"/>
  <c r="S93" i="2"/>
  <c r="Q93" i="2"/>
  <c r="O93" i="2"/>
  <c r="N93" i="2"/>
  <c r="M93" i="2"/>
  <c r="L93" i="2"/>
  <c r="K93" i="2"/>
  <c r="J93" i="2"/>
  <c r="I93" i="2"/>
  <c r="H93" i="2"/>
  <c r="G93" i="2"/>
  <c r="F93" i="2"/>
  <c r="E93" i="2"/>
  <c r="D93" i="2"/>
  <c r="C93" i="2"/>
  <c r="B93" i="2"/>
  <c r="A93" i="2"/>
  <c r="AD92" i="2"/>
  <c r="B92" i="2"/>
  <c r="AD91" i="2"/>
  <c r="B91" i="2"/>
  <c r="AD90" i="2"/>
  <c r="B90" i="2"/>
  <c r="AD89" i="2"/>
  <c r="B89" i="2"/>
  <c r="AD88" i="2"/>
  <c r="B88" i="2"/>
  <c r="Y87" i="2"/>
  <c r="S87" i="2"/>
  <c r="R87" i="2"/>
  <c r="Q87" i="2"/>
  <c r="O87" i="2"/>
  <c r="N87" i="2"/>
  <c r="M87" i="2"/>
  <c r="L87" i="2"/>
  <c r="K87" i="2"/>
  <c r="J87" i="2"/>
  <c r="I87" i="2"/>
  <c r="H87" i="2"/>
  <c r="G87" i="2"/>
  <c r="F87" i="2"/>
  <c r="E87" i="2"/>
  <c r="D87" i="2"/>
  <c r="C87" i="2"/>
  <c r="B87" i="2"/>
  <c r="A87" i="2"/>
  <c r="Y86" i="2"/>
  <c r="X86" i="2"/>
  <c r="P86" i="2"/>
  <c r="AD85" i="2"/>
  <c r="B47" i="2"/>
  <c r="B85" i="2"/>
  <c r="AD84" i="2"/>
  <c r="B84" i="2"/>
  <c r="AD83" i="2"/>
  <c r="B83" i="2"/>
  <c r="AD82" i="2"/>
  <c r="B82" i="2"/>
  <c r="AD81" i="2"/>
  <c r="B81" i="2"/>
  <c r="AD80" i="2"/>
  <c r="B80" i="2"/>
  <c r="AD79" i="2"/>
  <c r="B79" i="2"/>
  <c r="AD78" i="2"/>
  <c r="B78" i="2"/>
  <c r="AD77" i="2"/>
  <c r="B77" i="2"/>
  <c r="AD76" i="2"/>
  <c r="B76" i="2"/>
  <c r="AD75" i="2"/>
  <c r="B75" i="2"/>
  <c r="AD74" i="2"/>
  <c r="B74" i="2"/>
  <c r="AD73" i="2"/>
  <c r="B73" i="2"/>
  <c r="AD72" i="2"/>
  <c r="B72" i="2"/>
  <c r="AD71" i="2"/>
  <c r="B71" i="2"/>
  <c r="AD70" i="2"/>
  <c r="B70" i="2"/>
  <c r="Y69" i="2"/>
  <c r="S69" i="2"/>
  <c r="Q69" i="2"/>
  <c r="O69" i="2"/>
  <c r="N69" i="2"/>
  <c r="M69" i="2"/>
  <c r="L69" i="2"/>
  <c r="K69" i="2"/>
  <c r="J69" i="2"/>
  <c r="I69" i="2"/>
  <c r="H69" i="2"/>
  <c r="G69" i="2"/>
  <c r="F69" i="2"/>
  <c r="E69" i="2"/>
  <c r="D69" i="2"/>
  <c r="C69" i="2"/>
  <c r="B69" i="2"/>
  <c r="A69" i="2"/>
  <c r="AD68" i="2"/>
  <c r="B68" i="2"/>
  <c r="AD67" i="2"/>
  <c r="B67" i="2"/>
  <c r="AD66" i="2"/>
  <c r="B66" i="2"/>
  <c r="AD65" i="2"/>
  <c r="B65" i="2"/>
  <c r="AD64" i="2"/>
  <c r="B64" i="2"/>
  <c r="AD63" i="2"/>
  <c r="B63" i="2"/>
  <c r="Y62" i="2"/>
  <c r="S62" i="2"/>
  <c r="Q62" i="2"/>
  <c r="O62" i="2"/>
  <c r="N62" i="2"/>
  <c r="M62" i="2"/>
  <c r="L62" i="2"/>
  <c r="K62" i="2"/>
  <c r="J62" i="2"/>
  <c r="I62" i="2"/>
  <c r="H62" i="2"/>
  <c r="G62" i="2"/>
  <c r="F62" i="2"/>
  <c r="E62" i="2"/>
  <c r="D62" i="2"/>
  <c r="C62" i="2"/>
  <c r="B62" i="2"/>
  <c r="A62" i="2"/>
  <c r="AD61" i="2"/>
  <c r="B61" i="2"/>
  <c r="AD60" i="2"/>
  <c r="B60" i="2"/>
  <c r="AD59" i="2"/>
  <c r="B59" i="2"/>
  <c r="AD58" i="2"/>
  <c r="B58" i="2"/>
  <c r="AD57" i="2"/>
  <c r="B57" i="2"/>
  <c r="AD56" i="2"/>
  <c r="B56" i="2"/>
  <c r="AD55" i="2"/>
  <c r="B55" i="2"/>
  <c r="AD54" i="2"/>
  <c r="B54" i="2"/>
  <c r="AD53" i="2"/>
  <c r="B53" i="2"/>
  <c r="AD52" i="2"/>
  <c r="B52" i="2"/>
  <c r="AD51" i="2"/>
  <c r="B51" i="2"/>
  <c r="AD50" i="2"/>
  <c r="B50" i="2"/>
  <c r="AD49" i="2"/>
  <c r="B49" i="2"/>
  <c r="Y48" i="2"/>
  <c r="S48" i="2"/>
  <c r="R48" i="2"/>
  <c r="Q48" i="2"/>
  <c r="O48" i="2"/>
  <c r="N48" i="2"/>
  <c r="M48" i="2"/>
  <c r="L48" i="2"/>
  <c r="K48" i="2"/>
  <c r="J48" i="2"/>
  <c r="I48" i="2"/>
  <c r="H48" i="2"/>
  <c r="G48" i="2"/>
  <c r="F48" i="2"/>
  <c r="E48" i="2"/>
  <c r="D48" i="2"/>
  <c r="C48" i="2"/>
  <c r="B48" i="2"/>
  <c r="A48" i="2"/>
  <c r="Y47" i="2"/>
  <c r="X47" i="2"/>
  <c r="P47" i="2"/>
  <c r="AD45" i="2"/>
  <c r="AD44" i="2"/>
  <c r="AD43" i="2"/>
  <c r="AD42" i="2"/>
  <c r="AD41" i="2"/>
  <c r="AD40" i="2"/>
  <c r="AD39" i="2"/>
  <c r="AD38" i="2"/>
  <c r="AD37" i="2"/>
  <c r="AD36" i="2"/>
  <c r="AD35" i="2"/>
  <c r="AD34" i="2"/>
  <c r="AD33" i="2"/>
  <c r="AD32" i="2"/>
  <c r="Y31" i="2"/>
  <c r="P31" i="2"/>
  <c r="AD30" i="2"/>
  <c r="AD29" i="2"/>
  <c r="AD28" i="2"/>
  <c r="AD27" i="2"/>
  <c r="AD26" i="2"/>
  <c r="AD25" i="2"/>
  <c r="AD24" i="2"/>
  <c r="AD23" i="2"/>
  <c r="AD22" i="2"/>
  <c r="Y21" i="2"/>
  <c r="P21" i="2"/>
  <c r="AD20" i="2"/>
  <c r="AD19" i="2"/>
  <c r="AD18" i="2"/>
  <c r="AD17" i="2"/>
  <c r="AD16" i="2"/>
  <c r="B16" i="2"/>
  <c r="AD15" i="2"/>
  <c r="B15" i="2"/>
  <c r="AD14" i="2"/>
  <c r="AD13" i="2"/>
  <c r="AD12" i="2"/>
  <c r="AD11" i="2"/>
  <c r="AD10" i="2"/>
  <c r="AD9" i="2"/>
  <c r="Y8" i="2"/>
  <c r="P8" i="2"/>
  <c r="Y7" i="2"/>
  <c r="X7" i="2"/>
  <c r="Z4" i="2"/>
  <c r="S4" i="2"/>
  <c r="R4" i="2"/>
  <c r="Q4" i="2"/>
  <c r="P4" i="2"/>
  <c r="Z3" i="2"/>
  <c r="Z2" i="2"/>
  <c r="P2" i="2"/>
  <c r="C2" i="2"/>
  <c r="B2" i="2"/>
  <c r="A2" i="2"/>
  <c r="AD1" i="2"/>
  <c r="P1" i="2"/>
</calcChain>
</file>

<file path=xl/sharedStrings.xml><?xml version="1.0" encoding="utf-8"?>
<sst xmlns="http://schemas.openxmlformats.org/spreadsheetml/2006/main" count="743" uniqueCount="490">
  <si>
    <t>Active Phases &amp; Occupancy Types</t>
  </si>
  <si>
    <t>Content type</t>
  </si>
  <si>
    <t>Primary Occupancy Types</t>
  </si>
  <si>
    <t>WHOLE BUILDING</t>
  </si>
  <si>
    <t>Phases</t>
  </si>
  <si>
    <t xml:space="preserve">Potentially applicable </t>
  </si>
  <si>
    <t>Currently Applicable</t>
  </si>
  <si>
    <t>Active criteria count</t>
  </si>
  <si>
    <r>
      <t>Selected</t>
    </r>
    <r>
      <rPr>
        <b/>
        <sz val="16"/>
        <rFont val="Arial"/>
        <family val="2"/>
      </rPr>
      <t xml:space="preserve"> version - Base parameters</t>
    </r>
  </si>
  <si>
    <r>
      <t>Generic</t>
    </r>
    <r>
      <rPr>
        <b/>
        <sz val="16"/>
        <rFont val="Arial"/>
        <family val="2"/>
      </rPr>
      <t xml:space="preserve"> version - Base parameters</t>
    </r>
  </si>
  <si>
    <t>Local version - Base parameters</t>
  </si>
  <si>
    <t>S</t>
  </si>
  <si>
    <t>Location, Services and Site Characteristics</t>
  </si>
  <si>
    <t>S1</t>
  </si>
  <si>
    <t>Site Location and Context</t>
  </si>
  <si>
    <r>
      <t>Site Selection</t>
    </r>
    <r>
      <rPr>
        <sz val="9"/>
        <color indexed="8"/>
        <rFont val="Arial"/>
        <family val="2"/>
      </rPr>
      <t xml:space="preserve"> and Context</t>
    </r>
  </si>
  <si>
    <t>S1.1</t>
  </si>
  <si>
    <t>Location of site relative to zones of flood risk.</t>
  </si>
  <si>
    <r>
      <t>S1.</t>
    </r>
    <r>
      <rPr>
        <sz val="9"/>
        <color indexed="8"/>
        <rFont val="Arial"/>
        <family val="2"/>
      </rPr>
      <t>2</t>
    </r>
  </si>
  <si>
    <t>Location of site relative to zones of fire risk.</t>
  </si>
  <si>
    <r>
      <t>S1.</t>
    </r>
    <r>
      <rPr>
        <sz val="9"/>
        <color indexed="8"/>
        <rFont val="Arial"/>
        <family val="2"/>
      </rPr>
      <t>3</t>
    </r>
  </si>
  <si>
    <t>Proximity of a site with potential residential occupancy to centres of employment or vice versa.</t>
  </si>
  <si>
    <t>S1.4</t>
  </si>
  <si>
    <t>Proximity to public transportation access points.</t>
  </si>
  <si>
    <r>
      <t>S1.</t>
    </r>
    <r>
      <rPr>
        <sz val="9"/>
        <color indexed="8"/>
        <rFont val="Arial"/>
        <family val="2"/>
      </rPr>
      <t>5</t>
    </r>
  </si>
  <si>
    <t>Proximity to emergency services.</t>
  </si>
  <si>
    <r>
      <t>S1.</t>
    </r>
    <r>
      <rPr>
        <sz val="9"/>
        <color indexed="8"/>
        <rFont val="Arial"/>
        <family val="2"/>
      </rPr>
      <t>6</t>
    </r>
  </si>
  <si>
    <t>Proximity to health care facilities.</t>
  </si>
  <si>
    <r>
      <t>S1.</t>
    </r>
    <r>
      <rPr>
        <sz val="9"/>
        <color indexed="8"/>
        <rFont val="Arial"/>
        <family val="2"/>
      </rPr>
      <t>7</t>
    </r>
  </si>
  <si>
    <t>Proximity to public primary educational facilities.</t>
  </si>
  <si>
    <r>
      <t>S1.</t>
    </r>
    <r>
      <rPr>
        <sz val="9"/>
        <color indexed="8"/>
        <rFont val="Arial"/>
        <family val="2"/>
      </rPr>
      <t>8</t>
    </r>
  </si>
  <si>
    <t>Proximity to public secondary educational facilities.</t>
  </si>
  <si>
    <t>S1.9</t>
  </si>
  <si>
    <t>Proximity to public, social and recreation facilities.</t>
  </si>
  <si>
    <t>S1.10</t>
  </si>
  <si>
    <t>Proximity to small retail commercial facilities.</t>
  </si>
  <si>
    <t>S1.11</t>
  </si>
  <si>
    <t>Proximity to large retail commercial facilities.</t>
  </si>
  <si>
    <t>S1.12</t>
  </si>
  <si>
    <t>Proximity to other facilities of local importance.</t>
  </si>
  <si>
    <t>S2</t>
  </si>
  <si>
    <t>Off-site services available</t>
  </si>
  <si>
    <t>S2.1</t>
  </si>
  <si>
    <t>Frequency of service of local public transportation systems.</t>
  </si>
  <si>
    <t>Frequency o service of  local public transportation systems.</t>
  </si>
  <si>
    <t>S2.2</t>
  </si>
  <si>
    <t>Availability of renewable energy sources in the district.</t>
  </si>
  <si>
    <t>S2.3</t>
  </si>
  <si>
    <t>Access to a public electrical supply network.</t>
  </si>
  <si>
    <t>S2.4</t>
  </si>
  <si>
    <t>Access to a public broadband communications network.</t>
  </si>
  <si>
    <t>S2.5</t>
  </si>
  <si>
    <t>Access to a public potable water supply and distribution service.</t>
  </si>
  <si>
    <t>S2.6</t>
  </si>
  <si>
    <t>Access to a public sanitary sewage collection and treatment service.</t>
  </si>
  <si>
    <t>S2.7</t>
  </si>
  <si>
    <t>Access to a solid waste collection and disposal service.</t>
  </si>
  <si>
    <t>S2.8</t>
  </si>
  <si>
    <t>Availability within the urban area of recycled materials and products.</t>
  </si>
  <si>
    <t>S2.9</t>
  </si>
  <si>
    <t>Availability within the urban area of materials and products that can be re-used in new structures.</t>
  </si>
  <si>
    <t>S3</t>
  </si>
  <si>
    <t>Site Characteristics</t>
  </si>
  <si>
    <t>S3.1</t>
  </si>
  <si>
    <t>Pre-development ecological sensitivity or value.</t>
  </si>
  <si>
    <t>S3.2</t>
  </si>
  <si>
    <t>Pre-development agricultural value.</t>
  </si>
  <si>
    <t>S3.3</t>
  </si>
  <si>
    <t>Pre-development contamination status of land.</t>
  </si>
  <si>
    <t>S3.4</t>
  </si>
  <si>
    <t>Ambient air quality conditions - particulates.</t>
  </si>
  <si>
    <t>S3.5</t>
  </si>
  <si>
    <t>Ambient air quality conditions - carbon monoxide.</t>
  </si>
  <si>
    <t>S3.6</t>
  </si>
  <si>
    <t>Ambient air quality conditions - other.</t>
  </si>
  <si>
    <t>S3.7</t>
  </si>
  <si>
    <t>Ambient noise conditions.</t>
  </si>
  <si>
    <t>S3.8</t>
  </si>
  <si>
    <t>Availability of existing structure(s) on the site suited to new functional requirements.</t>
  </si>
  <si>
    <t>S3.9</t>
  </si>
  <si>
    <t>Impact of orientation and topography of the site on the passive solar potential of buildings.</t>
  </si>
  <si>
    <t>S3.10</t>
  </si>
  <si>
    <t>Feasibility for the use of renewable energy systems on the site.</t>
  </si>
  <si>
    <t>S3.11</t>
  </si>
  <si>
    <t>Impact of size and shape of the land parcel on the economic viability of the development.</t>
  </si>
  <si>
    <t>S3.12</t>
  </si>
  <si>
    <t>Regulations applicable to the site pertinent to heritage conservation.</t>
  </si>
  <si>
    <t>S3.13</t>
  </si>
  <si>
    <t>Regulations applicable to the site pertinent to mixed use and medium-rise development.</t>
  </si>
  <si>
    <t>S3.14</t>
  </si>
  <si>
    <t>Regulations applicable to the site pertinent to the use of private vehicles.</t>
  </si>
  <si>
    <t>Assessment of project and building performance</t>
  </si>
  <si>
    <t>A</t>
  </si>
  <si>
    <t>Site Regeneration and Development, Urban Design and Infrastructure</t>
  </si>
  <si>
    <t>A1</t>
  </si>
  <si>
    <t>Site Regeneration and Development</t>
  </si>
  <si>
    <t>A1.1</t>
  </si>
  <si>
    <t>Protection and restoration of wetlands.</t>
  </si>
  <si>
    <t>A1.2</t>
  </si>
  <si>
    <t>Protection and restoration of coastal environments.</t>
  </si>
  <si>
    <t>A1.3</t>
  </si>
  <si>
    <t>Reforestation for carbon sequestration, soil stability and biodiversity.</t>
  </si>
  <si>
    <t>A1.4</t>
  </si>
  <si>
    <t>Development or maintenance of wildlife corridors.</t>
  </si>
  <si>
    <t>A1.5</t>
  </si>
  <si>
    <t>Remediation of contaminated soil, groundwater or surface water.</t>
  </si>
  <si>
    <t>A1.6</t>
  </si>
  <si>
    <t>Shading of building(s) by deciduous trees.</t>
  </si>
  <si>
    <t>A1.7</t>
  </si>
  <si>
    <t>Use of vegetation to provide ambient outdoor cooling.</t>
  </si>
  <si>
    <t>A1.8</t>
  </si>
  <si>
    <t>Reducing irrigation requirements through the use of native plantings.</t>
  </si>
  <si>
    <t>A1.9</t>
  </si>
  <si>
    <t xml:space="preserve">Provision of public open space(s). </t>
  </si>
  <si>
    <t>A1.10</t>
  </si>
  <si>
    <t xml:space="preserve">Provision and quality of children's play area(s). </t>
  </si>
  <si>
    <t>A1.11</t>
  </si>
  <si>
    <t>Facilities for small-scale food production for residential occupants.</t>
    <phoneticPr fontId="0" type="noConversion"/>
  </si>
  <si>
    <t>A1.12</t>
  </si>
  <si>
    <t>Provision and quality of bicycle pathways and parking.</t>
  </si>
  <si>
    <t>A1.13</t>
  </si>
  <si>
    <t>Provision and quality of walkways for pedestrian use.</t>
  </si>
  <si>
    <t>A2</t>
  </si>
  <si>
    <t>Urban Design</t>
  </si>
  <si>
    <t>A2.1</t>
  </si>
  <si>
    <t>Maximizing efficiency of land use through development density.</t>
  </si>
  <si>
    <t>A2.2</t>
  </si>
  <si>
    <t>Reducing need for commuting transport through provision of mixed uses.</t>
  </si>
  <si>
    <t>A2.3</t>
  </si>
  <si>
    <t>Impact of orientation on the passive solar potential of building(s).</t>
  </si>
  <si>
    <t>A2.4</t>
  </si>
  <si>
    <t>Building morphology, aggregate measure.</t>
  </si>
  <si>
    <t>A2.5</t>
  </si>
  <si>
    <t xml:space="preserve">Impact of site and building orientation on natural ventilation of building(s) during warm season(s). </t>
  </si>
  <si>
    <t>A2.6</t>
  </si>
  <si>
    <t xml:space="preserve">Impact of site and building orientation on natural ventilation of building(s) during cold season(s). </t>
  </si>
  <si>
    <t>A3</t>
  </si>
  <si>
    <t>Project Infrastructure and Services</t>
  </si>
  <si>
    <t>A3.1</t>
  </si>
  <si>
    <t>Supply, storage and distribution of surplus thermal energy amongst groups of buildings.</t>
  </si>
  <si>
    <t>A3.2</t>
  </si>
  <si>
    <t>Supply, storage and distribution of surplus photovoltaic energy amongst groups of buildings.</t>
  </si>
  <si>
    <t>A3.3</t>
  </si>
  <si>
    <t>Supply, storage and distribution of surplus hot water amongst groups of buildings.</t>
  </si>
  <si>
    <t>A3.4</t>
  </si>
  <si>
    <t>Supply, storage and distribution of surplus rainwater and greywater amongst groups of buildings.</t>
  </si>
  <si>
    <t>A3.5</t>
  </si>
  <si>
    <t>Provision of facility to produce energy from solid waste.</t>
  </si>
  <si>
    <t>A3.6</t>
  </si>
  <si>
    <t>Provision of solid waste collection and sorting services.</t>
  </si>
  <si>
    <t>A3.7</t>
  </si>
  <si>
    <t>Composting and re-use of organic sludge.</t>
  </si>
  <si>
    <t>A3.8</t>
  </si>
  <si>
    <t>Provision of split grey / potable water services.</t>
  </si>
  <si>
    <t>A3.9</t>
  </si>
  <si>
    <t>Provision of surface water management system.</t>
  </si>
  <si>
    <t>A3.10</t>
  </si>
  <si>
    <t>On-site treatment of rainwater, stormwater and greywater.</t>
  </si>
  <si>
    <t>A3.11</t>
  </si>
  <si>
    <t>On-site treatment of liquid sanitary waste.</t>
  </si>
  <si>
    <t>A3.12</t>
  </si>
  <si>
    <t>Provision of on-site communal transportation system(s).</t>
  </si>
  <si>
    <t>A3.13</t>
  </si>
  <si>
    <t>Provision of on-site parking facilities for private vehicles.</t>
  </si>
  <si>
    <t>A3.14</t>
  </si>
  <si>
    <t>Connectivity of roadways.</t>
  </si>
  <si>
    <t>A3.15</t>
  </si>
  <si>
    <t>Provision of access roads and facilities for freight or delivery.</t>
  </si>
  <si>
    <t>A3.16</t>
  </si>
  <si>
    <t>Provision and quality of exterior lighting.</t>
  </si>
  <si>
    <t>B</t>
  </si>
  <si>
    <t>Energy and Resource Consumption</t>
  </si>
  <si>
    <t>B1</t>
  </si>
  <si>
    <t>Total Life Cycle Non-Renewable Energy</t>
    <phoneticPr fontId="0" type="noConversion"/>
  </si>
  <si>
    <t>B1.1</t>
  </si>
  <si>
    <t>Embodied non-renewable energy in original construction materials.</t>
    <phoneticPr fontId="0" type="noConversion"/>
  </si>
  <si>
    <t>Embodied non-renewable energy in original construction materials.</t>
    <phoneticPr fontId="0" type="noConversion"/>
  </si>
  <si>
    <t>B1.2</t>
  </si>
  <si>
    <t>Embodied non-renewable energy in construction materials for maintenance or replacement(s).</t>
    <phoneticPr fontId="0" type="noConversion"/>
  </si>
  <si>
    <t>Embodied non-renewable energy in construction materials for maintenance or replacement(s).</t>
    <phoneticPr fontId="0" type="noConversion"/>
  </si>
  <si>
    <t>B1.3</t>
  </si>
  <si>
    <t>Consumption of non-renewable energy for all building operations.</t>
  </si>
  <si>
    <t>B1.4</t>
  </si>
  <si>
    <t>Consumption of non-renewable energy for project-related transport.</t>
  </si>
  <si>
    <t>B1.5</t>
  </si>
  <si>
    <t>Consumption of non-renewable energy for demolition or dismantling process.</t>
  </si>
  <si>
    <t>B2</t>
  </si>
  <si>
    <t>Electrical peak demand</t>
    <phoneticPr fontId="0" type="noConversion"/>
  </si>
  <si>
    <t>B2.1</t>
  </si>
  <si>
    <t>Electrical peak demand for building operations.</t>
  </si>
  <si>
    <r>
      <t>B2.</t>
    </r>
    <r>
      <rPr>
        <sz val="9"/>
        <color indexed="8"/>
        <rFont val="Arial"/>
        <family val="2"/>
      </rPr>
      <t>2</t>
    </r>
  </si>
  <si>
    <t>Scheduling of building operations to reduce peak loads on generating facilities.</t>
  </si>
  <si>
    <t>B3</t>
  </si>
  <si>
    <t>Use of Materials</t>
    <phoneticPr fontId="0" type="noConversion"/>
  </si>
  <si>
    <t>B3.1</t>
  </si>
  <si>
    <t>Degree of re-use of suitable existing structure(s) where available.</t>
    <phoneticPr fontId="0" type="noConversion"/>
  </si>
  <si>
    <t>B3.2</t>
  </si>
  <si>
    <t>Protection of materials during construction phase.</t>
  </si>
  <si>
    <t>B3.3</t>
  </si>
  <si>
    <t>Material efficiency of structural and building envelope components.</t>
    <phoneticPr fontId="0" type="noConversion"/>
  </si>
  <si>
    <t>Material efficiency of structural and building envelope components.</t>
    <phoneticPr fontId="0" type="noConversion"/>
  </si>
  <si>
    <t>B3.4</t>
  </si>
  <si>
    <t>Use of virgin non-renewable materials.</t>
    <phoneticPr fontId="0" type="noConversion"/>
  </si>
  <si>
    <t>B3.5</t>
  </si>
  <si>
    <t>Efficient use of finishing materials.</t>
  </si>
  <si>
    <t>B3.6</t>
  </si>
  <si>
    <t>Ease of disassembly, re-use or recycling.</t>
  </si>
  <si>
    <t>B4</t>
  </si>
  <si>
    <t>Use of potable water, stormwater and greywater</t>
    <phoneticPr fontId="0" type="noConversion"/>
  </si>
  <si>
    <t>B4.1</t>
  </si>
  <si>
    <t>Embodied water in original construction materials.</t>
  </si>
  <si>
    <t>B4.2</t>
  </si>
  <si>
    <t>Use of water for occupant needs during operations.</t>
  </si>
  <si>
    <t>B4.3</t>
  </si>
  <si>
    <t>Use of water for irrigation purposes.</t>
  </si>
  <si>
    <t>B4.4</t>
  </si>
  <si>
    <t>Use of water for building systems.</t>
  </si>
  <si>
    <t>C</t>
  </si>
  <si>
    <t>Environmental Loadings</t>
  </si>
  <si>
    <t>C1</t>
  </si>
  <si>
    <t>Greenhouse Gas Emissions</t>
  </si>
  <si>
    <t>C1.1</t>
  </si>
  <si>
    <t>GHG emissions from energy embodied in original construction materials.</t>
  </si>
  <si>
    <t>C1.2</t>
  </si>
  <si>
    <t>GHG emissions from energy embodied in construction materials used for maintenance or replacement(s).</t>
  </si>
  <si>
    <t>C1.3</t>
  </si>
  <si>
    <t>GHG emissions from primary energy used for all purposes in facility operations.</t>
  </si>
  <si>
    <t>C1.4</t>
  </si>
  <si>
    <t>GHG emissions from primary energy used for project-related transport</t>
  </si>
  <si>
    <t>C2</t>
  </si>
  <si>
    <t>Other Atmospheric Emissions</t>
  </si>
  <si>
    <t>C2.1</t>
  </si>
  <si>
    <t>Emissions of ozone-depleting substances during facility operations.</t>
  </si>
  <si>
    <t>C2.2</t>
  </si>
  <si>
    <t>Emissions of acidifying emissions during facility operations.</t>
  </si>
  <si>
    <t>C2.3</t>
  </si>
  <si>
    <t>Emissions leading to photo-oxidants during facility operations.</t>
  </si>
  <si>
    <t>C3</t>
  </si>
  <si>
    <t>Solid and Liquid Wastes</t>
  </si>
  <si>
    <t>C3.1</t>
  </si>
  <si>
    <t>Solid waste from the construction and demolition process retained on the site.</t>
  </si>
  <si>
    <t>C3.2</t>
  </si>
  <si>
    <t>Solid non-hazardous waste from facility operations sent off the site.</t>
  </si>
  <si>
    <t>C3.3</t>
  </si>
  <si>
    <t>Risk of non-radioactive hazardous waste resulting from facility operations.</t>
  </si>
  <si>
    <t>C3.4</t>
  </si>
  <si>
    <t>Radioactive waste resulting from facility operations.</t>
  </si>
  <si>
    <t>C3.5</t>
  </si>
  <si>
    <t>Liquid effluents from building operations that are sent off the site.</t>
  </si>
  <si>
    <t>C4</t>
  </si>
  <si>
    <t>Impacts on Project Site</t>
    <phoneticPr fontId="0" type="noConversion"/>
  </si>
  <si>
    <t>Impacts on Project Site</t>
    <phoneticPr fontId="0" type="noConversion"/>
  </si>
  <si>
    <t>C4.1</t>
  </si>
  <si>
    <t>Impact of construction process on natural features of the site.</t>
  </si>
  <si>
    <t>C4.2</t>
  </si>
  <si>
    <t>Impact of construction process or landscaping on soil stability or erosion.</t>
  </si>
  <si>
    <t>C4.3</t>
  </si>
  <si>
    <t>Recharge of groundwater through permeable paving or landscaping.</t>
  </si>
  <si>
    <r>
      <t>C4.</t>
    </r>
    <r>
      <rPr>
        <sz val="9"/>
        <color indexed="8"/>
        <rFont val="Arial"/>
        <family val="2"/>
      </rPr>
      <t>4</t>
    </r>
  </si>
  <si>
    <t>Changes in biodiversity on the site.</t>
  </si>
  <si>
    <r>
      <t>C4.</t>
    </r>
    <r>
      <rPr>
        <sz val="9"/>
        <color indexed="8"/>
        <rFont val="Arial"/>
        <family val="2"/>
      </rPr>
      <t>5</t>
    </r>
  </si>
  <si>
    <t>Adverse wind conditions at grade around tall buildings.</t>
  </si>
  <si>
    <t>C5</t>
  </si>
  <si>
    <t>Other Local and Regional Impacts</t>
  </si>
  <si>
    <t>C5.1</t>
    <phoneticPr fontId="0" type="noConversion"/>
  </si>
  <si>
    <t>Impact on access to daylight or solar energy potential of adjacent property</t>
  </si>
  <si>
    <t>C5.2</t>
    <phoneticPr fontId="0" type="noConversion"/>
  </si>
  <si>
    <t>Impact of construction process on local residents and commercial facility users.</t>
    <phoneticPr fontId="0" type="noConversion"/>
  </si>
  <si>
    <t>Impact of construction process on local residents and commercial facility users.</t>
    <phoneticPr fontId="0" type="noConversion"/>
  </si>
  <si>
    <t>C5.3</t>
    <phoneticPr fontId="0" type="noConversion"/>
  </si>
  <si>
    <t>Impact of building user population on peak load capacity of public transport system.</t>
    <phoneticPr fontId="0" type="noConversion"/>
  </si>
  <si>
    <t>Impact of building user population on peak load capacity of public transport system.</t>
    <phoneticPr fontId="0" type="noConversion"/>
  </si>
  <si>
    <t>C5.4</t>
    <phoneticPr fontId="0" type="noConversion"/>
  </si>
  <si>
    <t>Impact of private vehicles used by building population on peak load capacity of local road system.</t>
    <phoneticPr fontId="0" type="noConversion"/>
  </si>
  <si>
    <t>Impact of private vehicles used by building population on peak load capacity of local road system.</t>
    <phoneticPr fontId="0" type="noConversion"/>
  </si>
  <si>
    <t>C5.5</t>
    <phoneticPr fontId="0" type="noConversion"/>
  </si>
  <si>
    <t>Potential for project operations to contaminate nearby bodies of water.</t>
  </si>
  <si>
    <t>C5.6</t>
    <phoneticPr fontId="0" type="noConversion"/>
  </si>
  <si>
    <t>Cumulative (annual) thermal changes to lake water or sub-surface aquifers.</t>
  </si>
  <si>
    <t>C5.7</t>
    <phoneticPr fontId="0" type="noConversion"/>
  </si>
  <si>
    <t>Contribution to Heat Island Effect from roofing, landscaping and paved areas.</t>
  </si>
  <si>
    <t>C5.8</t>
    <phoneticPr fontId="0" type="noConversion"/>
  </si>
  <si>
    <t>Degree of atmospheric light pollution caused by project exterior lighting systems.</t>
  </si>
  <si>
    <t>D</t>
  </si>
  <si>
    <t>Indoor Environmental Quality</t>
  </si>
  <si>
    <t>D1</t>
  </si>
  <si>
    <r>
      <t>Indoor Air Quality</t>
    </r>
    <r>
      <rPr>
        <sz val="9"/>
        <color indexed="8"/>
        <rFont val="Arial"/>
        <family val="2"/>
      </rPr>
      <t xml:space="preserve"> and Ventilation</t>
    </r>
  </si>
  <si>
    <t>D1.1</t>
  </si>
  <si>
    <t>Pollutant migration between occupancies.</t>
  </si>
  <si>
    <t>D1.2</t>
  </si>
  <si>
    <t>Pollutants generated by facility maintenance.</t>
  </si>
  <si>
    <t>D1.3</t>
  </si>
  <si>
    <t>Mold concentration in indoor air.</t>
  </si>
  <si>
    <t>D1.4</t>
  </si>
  <si>
    <t>Volatile organic compounds concentration in indoor air.</t>
  </si>
  <si>
    <t>D1.5</t>
  </si>
  <si>
    <r>
      <t>CO</t>
    </r>
    <r>
      <rPr>
        <vertAlign val="subscript"/>
        <sz val="9"/>
        <color indexed="8"/>
        <rFont val="Arial"/>
        <family val="2"/>
      </rPr>
      <t>2</t>
    </r>
    <r>
      <rPr>
        <sz val="9"/>
        <color indexed="8"/>
        <rFont val="Arial"/>
        <family val="2"/>
      </rPr>
      <t xml:space="preserve"> concentrations in indoor air.</t>
    </r>
  </si>
  <si>
    <r>
      <t>D</t>
    </r>
    <r>
      <rPr>
        <sz val="9"/>
        <color indexed="8"/>
        <rFont val="Arial"/>
        <family val="2"/>
      </rPr>
      <t>1.6</t>
    </r>
  </si>
  <si>
    <t>Effectiveness of ventilation in naturally ventilated occupancies during cooling seasons.</t>
  </si>
  <si>
    <r>
      <t>D</t>
    </r>
    <r>
      <rPr>
        <sz val="9"/>
        <color indexed="8"/>
        <rFont val="Arial"/>
        <family val="2"/>
      </rPr>
      <t>1.7</t>
    </r>
  </si>
  <si>
    <t>Effectiveness of ventilation in naturally ventilated occupancies during intermediate seasons.</t>
  </si>
  <si>
    <r>
      <t>D</t>
    </r>
    <r>
      <rPr>
        <sz val="9"/>
        <color indexed="8"/>
        <rFont val="Arial"/>
        <family val="2"/>
      </rPr>
      <t>1.8</t>
    </r>
  </si>
  <si>
    <t>Effectiveness of ventilation in naturally ventilated occupancies during heating seasons.</t>
  </si>
  <si>
    <r>
      <t>D</t>
    </r>
    <r>
      <rPr>
        <sz val="9"/>
        <color indexed="8"/>
        <rFont val="Arial"/>
        <family val="2"/>
      </rPr>
      <t>1.9</t>
    </r>
  </si>
  <si>
    <t>Air movement in mechanically ventilated occupancies.</t>
  </si>
  <si>
    <r>
      <t>D</t>
    </r>
    <r>
      <rPr>
        <sz val="9"/>
        <color indexed="8"/>
        <rFont val="Arial"/>
        <family val="2"/>
      </rPr>
      <t>1.10</t>
    </r>
  </si>
  <si>
    <t>Effectiveness of ventilation in mechanically ventilated occupancies.</t>
  </si>
  <si>
    <t>D2</t>
  </si>
  <si>
    <t>Air Temperature and Relative Humidity</t>
  </si>
  <si>
    <r>
      <t>D</t>
    </r>
    <r>
      <rPr>
        <sz val="9"/>
        <color indexed="8"/>
        <rFont val="Arial"/>
        <family val="2"/>
      </rPr>
      <t>2</t>
    </r>
    <r>
      <rPr>
        <sz val="9"/>
        <color indexed="8"/>
        <rFont val="Arial"/>
        <family val="2"/>
      </rPr>
      <t>.1</t>
    </r>
  </si>
  <si>
    <t>Appropriate air temperature and relative humidity in mechanically cooled occupancies.</t>
  </si>
  <si>
    <r>
      <t>D</t>
    </r>
    <r>
      <rPr>
        <sz val="9"/>
        <color indexed="8"/>
        <rFont val="Arial"/>
        <family val="2"/>
      </rPr>
      <t>2</t>
    </r>
    <r>
      <rPr>
        <sz val="9"/>
        <color indexed="8"/>
        <rFont val="Arial"/>
        <family val="2"/>
      </rPr>
      <t>.2</t>
    </r>
  </si>
  <si>
    <t>Appropriate air temperature in naturally ventilated occupancies.</t>
  </si>
  <si>
    <t>D3</t>
  </si>
  <si>
    <t>Daylighting and Illumination</t>
  </si>
  <si>
    <r>
      <t>D</t>
    </r>
    <r>
      <rPr>
        <sz val="9"/>
        <color indexed="8"/>
        <rFont val="Arial"/>
        <family val="2"/>
      </rPr>
      <t>3</t>
    </r>
    <r>
      <rPr>
        <sz val="9"/>
        <color indexed="8"/>
        <rFont val="Arial"/>
        <family val="2"/>
      </rPr>
      <t>.1</t>
    </r>
  </si>
  <si>
    <t>Appropriate daylighting in primary occupancy areas.</t>
  </si>
  <si>
    <r>
      <t>D</t>
    </r>
    <r>
      <rPr>
        <sz val="9"/>
        <color indexed="8"/>
        <rFont val="Arial"/>
        <family val="2"/>
      </rPr>
      <t>3</t>
    </r>
    <r>
      <rPr>
        <sz val="9"/>
        <color indexed="8"/>
        <rFont val="Arial"/>
        <family val="2"/>
      </rPr>
      <t>.2</t>
    </r>
  </si>
  <si>
    <t>Control of glare from daylighting.</t>
    <phoneticPr fontId="0" type="noConversion"/>
  </si>
  <si>
    <r>
      <t>D</t>
    </r>
    <r>
      <rPr>
        <sz val="9"/>
        <color indexed="8"/>
        <rFont val="Arial"/>
        <family val="2"/>
      </rPr>
      <t>3</t>
    </r>
    <r>
      <rPr>
        <sz val="9"/>
        <color indexed="8"/>
        <rFont val="Arial"/>
        <family val="2"/>
      </rPr>
      <t>.3</t>
    </r>
  </si>
  <si>
    <t>Appropriate illumination levels and quality of lighting in non-residential occupancies.</t>
  </si>
  <si>
    <t>D4</t>
  </si>
  <si>
    <t>Noise and Acoustics</t>
  </si>
  <si>
    <r>
      <t>D</t>
    </r>
    <r>
      <rPr>
        <sz val="9"/>
        <color indexed="8"/>
        <rFont val="Arial"/>
        <family val="2"/>
      </rPr>
      <t>4</t>
    </r>
    <r>
      <rPr>
        <sz val="9"/>
        <color indexed="8"/>
        <rFont val="Arial"/>
        <family val="2"/>
      </rPr>
      <t>.1</t>
    </r>
  </si>
  <si>
    <t>Noise attenuation through the exterior envelope.</t>
  </si>
  <si>
    <r>
      <t>D</t>
    </r>
    <r>
      <rPr>
        <sz val="9"/>
        <color indexed="8"/>
        <rFont val="Arial"/>
        <family val="2"/>
      </rPr>
      <t>4</t>
    </r>
    <r>
      <rPr>
        <sz val="9"/>
        <color indexed="8"/>
        <rFont val="Arial"/>
        <family val="2"/>
      </rPr>
      <t>.2</t>
    </r>
  </si>
  <si>
    <t>Transmission of facility equipment noise to primary occupancies.</t>
  </si>
  <si>
    <r>
      <t>D</t>
    </r>
    <r>
      <rPr>
        <sz val="9"/>
        <color indexed="8"/>
        <rFont val="Arial"/>
        <family val="2"/>
      </rPr>
      <t>4</t>
    </r>
    <r>
      <rPr>
        <sz val="9"/>
        <color indexed="8"/>
        <rFont val="Arial"/>
        <family val="2"/>
      </rPr>
      <t>.3</t>
    </r>
  </si>
  <si>
    <t>Noise attenuation between primary occupancy areas.</t>
  </si>
  <si>
    <r>
      <t>D</t>
    </r>
    <r>
      <rPr>
        <sz val="9"/>
        <color indexed="8"/>
        <rFont val="Arial"/>
        <family val="2"/>
      </rPr>
      <t>4</t>
    </r>
    <r>
      <rPr>
        <sz val="9"/>
        <color indexed="8"/>
        <rFont val="Arial"/>
        <family val="2"/>
      </rPr>
      <t>.4</t>
    </r>
  </si>
  <si>
    <t>Appropriate acoustic performance within primary occupancy areas.</t>
  </si>
  <si>
    <t>D5</t>
  </si>
  <si>
    <t>Control of electromagnetic emissions</t>
  </si>
  <si>
    <r>
      <t>D</t>
    </r>
    <r>
      <rPr>
        <sz val="9"/>
        <color indexed="8"/>
        <rFont val="Arial"/>
        <family val="2"/>
      </rPr>
      <t>5</t>
    </r>
    <r>
      <rPr>
        <sz val="9"/>
        <color indexed="8"/>
        <rFont val="Arial"/>
        <family val="2"/>
      </rPr>
      <t>.1</t>
    </r>
  </si>
  <si>
    <t>Electromagnetic emissions</t>
  </si>
  <si>
    <t>E</t>
  </si>
  <si>
    <t>Service Quality</t>
  </si>
  <si>
    <t>E1</t>
  </si>
  <si>
    <t>Safety and Security</t>
  </si>
  <si>
    <t>E1.1</t>
  </si>
  <si>
    <t>Construction safety.</t>
  </si>
  <si>
    <t>E1.2</t>
  </si>
  <si>
    <t>Risk to occupants and facilities from fire.</t>
    <phoneticPr fontId="0" type="noConversion"/>
  </si>
  <si>
    <t>Risk to occupants and facilities from fire.</t>
    <phoneticPr fontId="0" type="noConversion"/>
  </si>
  <si>
    <r>
      <t>E1.</t>
    </r>
    <r>
      <rPr>
        <sz val="9"/>
        <color indexed="8"/>
        <rFont val="Arial"/>
        <family val="2"/>
      </rPr>
      <t>3</t>
    </r>
  </si>
  <si>
    <t>Risk to occupants and facilities from flooding.</t>
  </si>
  <si>
    <r>
      <t>E1.</t>
    </r>
    <r>
      <rPr>
        <sz val="9"/>
        <color indexed="8"/>
        <rFont val="Arial"/>
        <family val="2"/>
      </rPr>
      <t>4</t>
    </r>
  </si>
  <si>
    <t>Risk to occupants and facilities from windstorms.</t>
  </si>
  <si>
    <r>
      <t>E1.</t>
    </r>
    <r>
      <rPr>
        <sz val="9"/>
        <color indexed="8"/>
        <rFont val="Arial"/>
        <family val="2"/>
      </rPr>
      <t>5</t>
    </r>
  </si>
  <si>
    <t>Risk to occupants and facilities from earthquake.</t>
  </si>
  <si>
    <r>
      <t>E1.</t>
    </r>
    <r>
      <rPr>
        <sz val="9"/>
        <color indexed="8"/>
        <rFont val="Arial"/>
        <family val="2"/>
      </rPr>
      <t>6</t>
    </r>
  </si>
  <si>
    <t>Risk to occupants and facilities from use of explosive devices.</t>
  </si>
  <si>
    <r>
      <t>E1.</t>
    </r>
    <r>
      <rPr>
        <sz val="9"/>
        <color indexed="8"/>
        <rFont val="Arial"/>
        <family val="2"/>
      </rPr>
      <t>7</t>
    </r>
  </si>
  <si>
    <t>Risk to occupants from incidents involving biological or chemical substances.</t>
  </si>
  <si>
    <r>
      <t>E1.</t>
    </r>
    <r>
      <rPr>
        <sz val="9"/>
        <color indexed="8"/>
        <rFont val="Arial"/>
        <family val="2"/>
      </rPr>
      <t>8</t>
    </r>
  </si>
  <si>
    <t>Occupant egress from tall buildings under emergency conditions.</t>
    <phoneticPr fontId="0" type="noConversion"/>
  </si>
  <si>
    <t>E1.9</t>
  </si>
  <si>
    <t>Maintenance of core building functions during power outages.</t>
  </si>
  <si>
    <t>E1.10</t>
  </si>
  <si>
    <t>Personal security for building users during normal operations.</t>
  </si>
  <si>
    <t>E2</t>
  </si>
  <si>
    <t>Functionality and efficiency</t>
  </si>
  <si>
    <t>E2.1</t>
  </si>
  <si>
    <t>Appropriateness of type of facilities provided for tenant or occupant needs.</t>
  </si>
  <si>
    <r>
      <t>E2.</t>
    </r>
    <r>
      <rPr>
        <sz val="9"/>
        <color indexed="8"/>
        <rFont val="Arial"/>
        <family val="2"/>
      </rPr>
      <t>2</t>
    </r>
  </si>
  <si>
    <t>Functionality of layout(s) for required functions.</t>
  </si>
  <si>
    <r>
      <t>E2.</t>
    </r>
    <r>
      <rPr>
        <sz val="9"/>
        <color indexed="8"/>
        <rFont val="Arial"/>
        <family val="2"/>
      </rPr>
      <t>3</t>
    </r>
  </si>
  <si>
    <t>Appropriateness of space provided for required functions.</t>
  </si>
  <si>
    <r>
      <t>E2.</t>
    </r>
    <r>
      <rPr>
        <sz val="9"/>
        <color indexed="8"/>
        <rFont val="Arial"/>
        <family val="2"/>
      </rPr>
      <t>4</t>
    </r>
  </si>
  <si>
    <t>Appropriateness of fixed equipment for required functions.</t>
  </si>
  <si>
    <r>
      <t>E2.</t>
    </r>
    <r>
      <rPr>
        <sz val="9"/>
        <color indexed="8"/>
        <rFont val="Arial"/>
        <family val="2"/>
      </rPr>
      <t>5</t>
    </r>
  </si>
  <si>
    <t xml:space="preserve">Provision of exterior access and unloading facilities for freight or delivery. </t>
  </si>
  <si>
    <r>
      <t>E2.</t>
    </r>
    <r>
      <rPr>
        <sz val="9"/>
        <color indexed="8"/>
        <rFont val="Arial"/>
        <family val="2"/>
      </rPr>
      <t>6</t>
    </r>
  </si>
  <si>
    <t>Efficiency of vertical transportation system.</t>
    <phoneticPr fontId="0" type="noConversion"/>
  </si>
  <si>
    <t>Efficiency of vertical transportation system.</t>
    <phoneticPr fontId="0" type="noConversion"/>
  </si>
  <si>
    <r>
      <t>E2.</t>
    </r>
    <r>
      <rPr>
        <sz val="9"/>
        <color indexed="8"/>
        <rFont val="Arial"/>
        <family val="2"/>
      </rPr>
      <t>7</t>
    </r>
  </si>
  <si>
    <t>Spatial efficiency.</t>
  </si>
  <si>
    <t>E2.8</t>
  </si>
  <si>
    <t>Volumetric efficiency.</t>
  </si>
  <si>
    <t>E3</t>
  </si>
  <si>
    <t>Controllability</t>
  </si>
  <si>
    <t>E3.1</t>
  </si>
  <si>
    <t>Effectiveness of facility management control system.</t>
  </si>
  <si>
    <t>E3.2</t>
  </si>
  <si>
    <t>Capability for partial operation of facility technical systems.</t>
  </si>
  <si>
    <t>E3.3</t>
  </si>
  <si>
    <t>Degree of local control of lighting systems.</t>
    <phoneticPr fontId="0" type="noConversion"/>
  </si>
  <si>
    <t>Degree of local control of lighting systems.</t>
    <phoneticPr fontId="0" type="noConversion"/>
  </si>
  <si>
    <t>E3.4</t>
  </si>
  <si>
    <t>Degree of personal control of technical systems by occupants.</t>
  </si>
  <si>
    <t>E4</t>
  </si>
  <si>
    <t>Flexibility and Adaptability</t>
  </si>
  <si>
    <t>E4.1</t>
  </si>
  <si>
    <t>Ability for building operator or tenant to modify facility technical systems.</t>
    <phoneticPr fontId="0" type="noConversion"/>
  </si>
  <si>
    <t>E4.2</t>
  </si>
  <si>
    <t>Potential for horizontal or vertical extension of structure.</t>
  </si>
  <si>
    <t>E4.3</t>
  </si>
  <si>
    <t>Adaptability constraints imposed by structure or floor-to-floor heights.</t>
  </si>
  <si>
    <t>E4.4</t>
  </si>
  <si>
    <t>Adaptability constraints imposed by building envelope and technical systems.</t>
  </si>
  <si>
    <r>
      <t>E4.</t>
    </r>
    <r>
      <rPr>
        <sz val="9"/>
        <color indexed="8"/>
        <rFont val="Arial"/>
        <family val="2"/>
      </rPr>
      <t>5</t>
    </r>
  </si>
  <si>
    <t>Adaptability to future changes in type of energy supply.</t>
  </si>
  <si>
    <t>E5</t>
  </si>
  <si>
    <t>Optimization and Maintenance of Operating Performance</t>
  </si>
  <si>
    <t>E5.1</t>
  </si>
  <si>
    <t>Operating functionality and efficiency of key facility systems.</t>
  </si>
  <si>
    <t>E5.2</t>
  </si>
  <si>
    <t>Adequacy of the building envelope for maintenance of long-term performance.</t>
  </si>
  <si>
    <t>E5.3</t>
  </si>
  <si>
    <t>Durability of key materials</t>
  </si>
  <si>
    <t>E5.4</t>
  </si>
  <si>
    <t>Existence and implementation of a maintenance management plan.</t>
    <phoneticPr fontId="0" type="noConversion"/>
  </si>
  <si>
    <t>E5.5</t>
  </si>
  <si>
    <t>On-going monitoring and verification of performance.</t>
  </si>
  <si>
    <t>E5.6</t>
  </si>
  <si>
    <t>Retention of as-built documentation.</t>
  </si>
  <si>
    <t>E5.7</t>
  </si>
  <si>
    <t>Provision and maintenance of a building log.</t>
  </si>
  <si>
    <t>E5.8</t>
  </si>
  <si>
    <t>Provision of performance incentives in leases or sales agreements.</t>
  </si>
  <si>
    <t>E5.9</t>
  </si>
  <si>
    <t>Level of skills and knowledge of operating staff.</t>
  </si>
  <si>
    <t>F</t>
  </si>
  <si>
    <r>
      <t>Social</t>
    </r>
    <r>
      <rPr>
        <b/>
        <sz val="12"/>
        <rFont val="Arial"/>
        <family val="2"/>
      </rPr>
      <t>, Cultural and Perceptual</t>
    </r>
    <r>
      <rPr>
        <b/>
        <sz val="12"/>
        <rFont val="Arial"/>
        <family val="2"/>
      </rPr>
      <t xml:space="preserve"> Aspects</t>
    </r>
  </si>
  <si>
    <t>Social, Cultural and Perceptual Aspects</t>
  </si>
  <si>
    <t>F1</t>
  </si>
  <si>
    <t>Social Aspects</t>
  </si>
  <si>
    <t>F1.1</t>
  </si>
  <si>
    <t>Universal access on site and within the building.</t>
  </si>
  <si>
    <t>F1.2</t>
  </si>
  <si>
    <t>Access to direct sunlight from living areas of dwelling units.</t>
  </si>
  <si>
    <t>F1.3</t>
  </si>
  <si>
    <t>Visual privacy in principal areas of dwelling units.</t>
    <phoneticPr fontId="0" type="noConversion"/>
  </si>
  <si>
    <t>F1.4</t>
  </si>
  <si>
    <t>Access to private open space from dwelling units.</t>
  </si>
  <si>
    <t>F1.5</t>
  </si>
  <si>
    <t>Involvement of residents in project management.</t>
  </si>
  <si>
    <t>F2</t>
  </si>
  <si>
    <r>
      <t xml:space="preserve">Culture </t>
    </r>
    <r>
      <rPr>
        <sz val="9"/>
        <color indexed="8"/>
        <rFont val="Arial"/>
        <family val="2"/>
      </rPr>
      <t>and</t>
    </r>
    <r>
      <rPr>
        <sz val="9"/>
        <color indexed="8"/>
        <rFont val="Arial"/>
        <family val="2"/>
      </rPr>
      <t xml:space="preserve"> Heritage</t>
    </r>
  </si>
  <si>
    <t>F2.1</t>
  </si>
  <si>
    <t>Compatibility of urban design with local cultural values.</t>
  </si>
  <si>
    <t>F2.2</t>
  </si>
  <si>
    <t>Provision of public open space compatible with local cultural values.</t>
  </si>
  <si>
    <t>F2.3</t>
  </si>
  <si>
    <t>Impact of the design on existing streetscapes.</t>
  </si>
  <si>
    <t>F2.4</t>
  </si>
  <si>
    <t>Use of traditional local materials and techniques</t>
  </si>
  <si>
    <t>F2.5</t>
  </si>
  <si>
    <t>Maintenance of the heritage value of the exterior of an existing facility.</t>
  </si>
  <si>
    <t>F2.6</t>
  </si>
  <si>
    <t>Maintenance of the heritage value of the interior of an existing facility.</t>
  </si>
  <si>
    <t>F3</t>
  </si>
  <si>
    <t>Perceptual</t>
  </si>
  <si>
    <t>F3.1</t>
  </si>
  <si>
    <t>Impact of tall structure(s) on existing view corridors.</t>
  </si>
  <si>
    <t>F3.2</t>
  </si>
  <si>
    <t>Quality of views from tall structures.</t>
    <phoneticPr fontId="0" type="noConversion"/>
  </si>
  <si>
    <t>F3.3</t>
  </si>
  <si>
    <t>Sway of tall buildings in high wind conditions.</t>
    <phoneticPr fontId="0" type="noConversion"/>
  </si>
  <si>
    <t>F3.4</t>
  </si>
  <si>
    <t>Perceptual quality of site development.</t>
  </si>
  <si>
    <t>F3.5</t>
  </si>
  <si>
    <t>Aesthetic quality of facility exterior.</t>
  </si>
  <si>
    <t>F3.6</t>
  </si>
  <si>
    <t>Aesthetic quality of facility interior.</t>
  </si>
  <si>
    <t>F3.7</t>
  </si>
  <si>
    <t>Access to exterior views from interior.</t>
    <phoneticPr fontId="0" type="noConversion"/>
  </si>
  <si>
    <t>Access to exterior views from interior.</t>
    <phoneticPr fontId="0" type="noConversion"/>
  </si>
  <si>
    <t>G</t>
  </si>
  <si>
    <r>
      <t>Cost and Economic</t>
    </r>
    <r>
      <rPr>
        <b/>
        <sz val="12"/>
        <rFont val="Arial"/>
        <family val="2"/>
      </rPr>
      <t xml:space="preserve"> Aspects</t>
    </r>
  </si>
  <si>
    <t>Cost and Economic Aspects</t>
  </si>
  <si>
    <t>G1</t>
  </si>
  <si>
    <t>Cost and Economics</t>
  </si>
  <si>
    <r>
      <t>G1.</t>
    </r>
    <r>
      <rPr>
        <sz val="9"/>
        <color indexed="8"/>
        <rFont val="Arial"/>
        <family val="2"/>
      </rPr>
      <t>1</t>
    </r>
  </si>
  <si>
    <t>Construction cost.</t>
  </si>
  <si>
    <r>
      <t>G1.</t>
    </r>
    <r>
      <rPr>
        <sz val="9"/>
        <color indexed="8"/>
        <rFont val="Arial"/>
        <family val="2"/>
      </rPr>
      <t>2</t>
    </r>
  </si>
  <si>
    <t>Operating and maintenance cost.</t>
  </si>
  <si>
    <r>
      <t>G1.</t>
    </r>
    <r>
      <rPr>
        <sz val="9"/>
        <color indexed="8"/>
        <rFont val="Arial"/>
        <family val="2"/>
      </rPr>
      <t>3</t>
    </r>
  </si>
  <si>
    <t>Life-cycle cost.</t>
  </si>
  <si>
    <r>
      <t>G1.</t>
    </r>
    <r>
      <rPr>
        <sz val="9"/>
        <color indexed="8"/>
        <rFont val="Arial"/>
        <family val="2"/>
      </rPr>
      <t>4</t>
    </r>
  </si>
  <si>
    <t>Investment risk</t>
    <phoneticPr fontId="0" type="noConversion"/>
  </si>
  <si>
    <r>
      <t>G1.</t>
    </r>
    <r>
      <rPr>
        <sz val="9"/>
        <color indexed="8"/>
        <rFont val="Arial"/>
        <family val="2"/>
      </rPr>
      <t>5</t>
    </r>
  </si>
  <si>
    <t>Affordability of residential rental or cost levels.</t>
  </si>
  <si>
    <r>
      <t>G1.</t>
    </r>
    <r>
      <rPr>
        <sz val="9"/>
        <color indexed="8"/>
        <rFont val="Arial"/>
        <family val="2"/>
      </rPr>
      <t>6</t>
    </r>
  </si>
  <si>
    <t>Impact of project on land values of adjacent properties.</t>
    <phoneticPr fontId="0" type="noConversion"/>
  </si>
  <si>
    <r>
      <t>G1.</t>
    </r>
    <r>
      <rPr>
        <sz val="9"/>
        <color indexed="8"/>
        <rFont val="Arial"/>
        <family val="2"/>
      </rPr>
      <t>7</t>
    </r>
  </si>
  <si>
    <t>Impact of construction and operations on the local economy.</t>
  </si>
  <si>
    <t>G1.8</t>
  </si>
  <si>
    <t>Economic viability of commercial occupancies.</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</si>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</sst>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color theme="1"/>
      <name val="Arial"/>
      <family val="2"/>
    </font>
    <font>
      <sz val="10"/>
      <name val="Arial"/>
      <family val="2"/>
    </font>
    <font>
      <sz val="16"/>
      <color indexed="9"/>
      <name val="Arial"/>
      <family val="2"/>
    </font>
    <font>
      <sz val="10"/>
      <name val="Verdana"/>
    </font>
    <font>
      <sz val="14"/>
      <name val="Arial"/>
      <family val="2"/>
    </font>
    <font>
      <sz val="20"/>
      <color indexed="9"/>
      <name val="Arial"/>
      <family val="2"/>
    </font>
    <font>
      <sz val="9"/>
      <color indexed="8"/>
      <name val="Arial"/>
      <family val="2"/>
    </font>
    <font>
      <sz val="12"/>
      <name val="Arial"/>
      <family val="2"/>
    </font>
    <font>
      <b/>
      <sz val="14"/>
      <color indexed="63"/>
      <name val="Arial"/>
      <family val="2"/>
    </font>
    <font>
      <sz val="9"/>
      <name val="Arial"/>
      <family val="2"/>
    </font>
    <font>
      <sz val="9"/>
      <name val="Arial Narrow"/>
      <family val="2"/>
    </font>
    <font>
      <sz val="11"/>
      <name val="Arial"/>
      <family val="2"/>
    </font>
    <font>
      <b/>
      <sz val="12"/>
      <color indexed="10"/>
      <name val="Arial"/>
      <family val="2"/>
    </font>
    <font>
      <b/>
      <sz val="16"/>
      <color indexed="10"/>
      <name val="Arial"/>
      <family val="2"/>
    </font>
    <font>
      <b/>
      <sz val="16"/>
      <name val="Arial"/>
      <family val="2"/>
    </font>
    <font>
      <b/>
      <sz val="12"/>
      <name val="Arial"/>
      <family val="2"/>
    </font>
    <font>
      <b/>
      <sz val="12"/>
      <color indexed="8"/>
      <name val="Arial"/>
      <family val="2"/>
    </font>
    <font>
      <sz val="24"/>
      <color indexed="9"/>
      <name val="Arial"/>
      <family val="2"/>
    </font>
    <font>
      <sz val="10"/>
      <color indexed="11"/>
      <name val="Arial"/>
      <family val="2"/>
    </font>
    <font>
      <sz val="10"/>
      <color theme="0" tint="-0.14999847407452621"/>
      <name val="Arial"/>
      <family val="2"/>
    </font>
    <font>
      <sz val="11"/>
      <color rgb="FF4D4D4D"/>
      <name val="Arial"/>
      <family val="2"/>
    </font>
    <font>
      <b/>
      <sz val="18"/>
      <name val="Arial"/>
      <family val="2"/>
    </font>
    <font>
      <sz val="9"/>
      <color theme="1"/>
      <name val="Arial"/>
      <family val="2"/>
    </font>
    <font>
      <sz val="9"/>
      <name val="Verdana"/>
      <family val="2"/>
    </font>
    <font>
      <sz val="12"/>
      <color indexed="63"/>
      <name val="Arial"/>
      <family val="2"/>
    </font>
    <font>
      <sz val="9"/>
      <color indexed="63"/>
      <name val="Arial"/>
      <family val="2"/>
    </font>
    <font>
      <sz val="10"/>
      <color rgb="FF97D8CE"/>
      <name val="Arial"/>
      <family val="2"/>
    </font>
    <font>
      <sz val="10"/>
      <color indexed="42"/>
      <name val="Arial"/>
      <family val="2"/>
    </font>
    <font>
      <b/>
      <sz val="9"/>
      <name val="Arial"/>
      <family val="2"/>
    </font>
    <font>
      <vertAlign val="subscript"/>
      <sz val="9"/>
      <color indexed="8"/>
      <name val="Arial"/>
      <family val="2"/>
    </font>
    <font>
      <sz val="10"/>
      <color indexed="8"/>
      <name val="Arial"/>
      <family val="2"/>
    </font>
    <font>
      <sz val="10"/>
      <color indexed="63"/>
      <name val="Arial"/>
      <family val="2"/>
    </font>
    <font>
      <sz val="16"/>
      <name val="Arial"/>
    </font>
    <font>
      <u/>
      <sz val="10"/>
      <color theme="11"/>
      <name val="Arial"/>
      <family val="2"/>
    </font>
    <font>
      <sz val="18"/>
      <color rgb="FFFF0000"/>
      <name val="Wingdings"/>
    </font>
    <font>
      <u/>
      <sz val="10"/>
      <color theme="10"/>
      <name val="Arial"/>
      <family val="2"/>
    </font>
  </fonts>
  <fills count="14">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rgb="FFEDF5F5"/>
        <bgColor indexed="64"/>
      </patternFill>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indexed="11"/>
        <bgColor indexed="64"/>
      </patternFill>
    </fill>
    <fill>
      <patternFill patternType="solid">
        <fgColor rgb="FFCFE9F0"/>
        <bgColor indexed="64"/>
      </patternFill>
    </fill>
    <fill>
      <patternFill patternType="solid">
        <fgColor indexed="44"/>
        <bgColor indexed="64"/>
      </patternFill>
    </fill>
    <fill>
      <patternFill patternType="solid">
        <fgColor theme="0" tint="-4.9989318521683403E-2"/>
        <bgColor indexed="64"/>
      </patternFill>
    </fill>
    <fill>
      <patternFill patternType="solid">
        <fgColor rgb="FF549D84"/>
        <bgColor indexed="64"/>
      </patternFill>
    </fill>
    <fill>
      <patternFill patternType="solid">
        <fgColor rgb="FFCFF5D0"/>
        <bgColor indexed="64"/>
      </patternFill>
    </fill>
  </fills>
  <borders count="9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medium">
        <color auto="1"/>
      </right>
      <top style="thin">
        <color auto="1"/>
      </top>
      <bottom style="thin">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style="medium">
        <color auto="1"/>
      </left>
      <right style="hair">
        <color auto="1"/>
      </right>
      <top/>
      <bottom style="hair">
        <color auto="1"/>
      </bottom>
      <diagonal/>
    </border>
    <border>
      <left style="hair">
        <color auto="1"/>
      </left>
      <right/>
      <top style="thin">
        <color auto="1"/>
      </top>
      <bottom/>
      <diagonal/>
    </border>
    <border>
      <left/>
      <right style="thin">
        <color auto="1"/>
      </right>
      <top/>
      <bottom/>
      <diagonal/>
    </border>
    <border>
      <left style="medium">
        <color auto="1"/>
      </left>
      <right style="hair">
        <color auto="1"/>
      </right>
      <top style="hair">
        <color auto="1"/>
      </top>
      <bottom style="hair">
        <color auto="1"/>
      </bottom>
      <diagonal/>
    </border>
    <border>
      <left style="hair">
        <color auto="1"/>
      </left>
      <right/>
      <top/>
      <bottom/>
      <diagonal/>
    </border>
    <border>
      <left style="thin">
        <color auto="1"/>
      </left>
      <right style="thin">
        <color auto="1"/>
      </right>
      <top/>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style="hair">
        <color auto="1"/>
      </right>
      <top style="thin">
        <color auto="1"/>
      </top>
      <bottom style="hair">
        <color auto="1"/>
      </bottom>
      <diagonal/>
    </border>
    <border>
      <left style="medium">
        <color auto="1"/>
      </left>
      <right style="hair">
        <color auto="1"/>
      </right>
      <top/>
      <bottom/>
      <diagonal/>
    </border>
    <border>
      <left style="medium">
        <color auto="1"/>
      </left>
      <right style="hair">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style="hair">
        <color auto="1"/>
      </left>
      <right style="medium">
        <color auto="1"/>
      </right>
      <top style="thin">
        <color auto="1"/>
      </top>
      <bottom style="hair">
        <color auto="1"/>
      </bottom>
      <diagonal/>
    </border>
    <border>
      <left style="medium">
        <color auto="1"/>
      </left>
      <right style="medium">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thin">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hair">
        <color auto="1"/>
      </left>
      <right style="thin">
        <color auto="1"/>
      </right>
      <top/>
      <bottom style="hair">
        <color auto="1"/>
      </bottom>
      <diagonal/>
    </border>
    <border>
      <left style="hair">
        <color auto="1"/>
      </left>
      <right style="medium">
        <color auto="1"/>
      </right>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medium">
        <color auto="1"/>
      </right>
      <top/>
      <bottom style="hair">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hair">
        <color auto="1"/>
      </left>
      <right style="thin">
        <color auto="1"/>
      </right>
      <top/>
      <bottom/>
      <diagonal/>
    </border>
    <border>
      <left style="medium">
        <color auto="1"/>
      </left>
      <right style="hair">
        <color auto="1"/>
      </right>
      <top style="thin">
        <color auto="1"/>
      </top>
      <bottom/>
      <diagonal/>
    </border>
    <border>
      <left style="hair">
        <color auto="1"/>
      </left>
      <right style="thin">
        <color auto="1"/>
      </right>
      <top/>
      <bottom style="thin">
        <color auto="1"/>
      </bottom>
      <diagonal/>
    </border>
    <border>
      <left style="medium">
        <color auto="1"/>
      </left>
      <right/>
      <top style="hair">
        <color auto="1"/>
      </top>
      <bottom style="hair">
        <color auto="1"/>
      </bottom>
      <diagonal/>
    </border>
    <border>
      <left style="hair">
        <color auto="1"/>
      </left>
      <right style="medium">
        <color auto="1"/>
      </right>
      <top/>
      <bottom style="thin">
        <color auto="1"/>
      </bottom>
      <diagonal/>
    </border>
    <border>
      <left style="medium">
        <color auto="1"/>
      </left>
      <right style="hair">
        <color auto="1"/>
      </right>
      <top style="hair">
        <color auto="1"/>
      </top>
      <bottom style="medium">
        <color auto="1"/>
      </bottom>
      <diagonal/>
    </border>
    <border>
      <left style="hair">
        <color auto="1"/>
      </left>
      <right style="medium">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bottom style="medium">
        <color auto="1"/>
      </bottom>
      <diagonal/>
    </border>
    <border>
      <left style="hair">
        <color auto="1"/>
      </left>
      <right style="thin">
        <color auto="1"/>
      </right>
      <top style="hair">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s>
  <cellStyleXfs count="10">
    <xf numFmtId="0" fontId="0" fillId="0" borderId="0"/>
    <xf numFmtId="0" fontId="1" fillId="0" borderId="0"/>
    <xf numFmtId="0" fontId="3" fillId="0" borderId="0"/>
    <xf numFmtId="0" fontId="1" fillId="0" borderId="0"/>
    <xf numFmtId="0" fontId="3" fillId="0" borderId="0"/>
    <xf numFmtId="0" fontId="1" fillId="0" borderId="0"/>
    <xf numFmtId="0" fontId="33"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cellStyleXfs>
  <cellXfs count="333">
    <xf numFmtId="0" fontId="0" fillId="0" borderId="0" xfId="0"/>
    <xf numFmtId="0" fontId="1" fillId="3" borderId="7" xfId="1" applyFill="1" applyBorder="1" applyAlignment="1" applyProtection="1">
      <alignment vertical="center" wrapText="1"/>
    </xf>
    <xf numFmtId="0" fontId="5" fillId="5" borderId="0" xfId="1" applyFont="1" applyFill="1" applyBorder="1" applyAlignment="1" applyProtection="1">
      <alignment vertical="center"/>
    </xf>
    <xf numFmtId="0" fontId="1" fillId="0" borderId="0" xfId="1" applyAlignment="1" applyProtection="1">
      <alignment vertical="center"/>
    </xf>
    <xf numFmtId="0" fontId="1" fillId="5" borderId="0" xfId="1" applyFill="1" applyAlignment="1" applyProtection="1">
      <alignment vertical="center"/>
    </xf>
    <xf numFmtId="0" fontId="3" fillId="5" borderId="0" xfId="2" applyFill="1" applyAlignment="1" applyProtection="1">
      <alignment vertical="center"/>
    </xf>
    <xf numFmtId="0" fontId="3" fillId="0" borderId="0" xfId="2" applyAlignment="1" applyProtection="1">
      <alignment vertical="center"/>
    </xf>
    <xf numFmtId="0" fontId="1" fillId="8" borderId="19" xfId="1" applyFill="1" applyBorder="1" applyAlignment="1" applyProtection="1">
      <alignment vertical="center" wrapText="1"/>
    </xf>
    <xf numFmtId="0" fontId="11" fillId="5" borderId="0" xfId="1" applyFont="1" applyFill="1" applyBorder="1" applyAlignment="1" applyProtection="1">
      <alignment vertical="center" wrapText="1"/>
    </xf>
    <xf numFmtId="0" fontId="13" fillId="5" borderId="11" xfId="1" applyFont="1" applyFill="1" applyBorder="1" applyAlignment="1" applyProtection="1">
      <alignment horizontal="center" vertical="center" wrapText="1"/>
      <protection locked="0"/>
    </xf>
    <xf numFmtId="0" fontId="14" fillId="5" borderId="44" xfId="1" applyFont="1" applyFill="1" applyBorder="1" applyAlignment="1" applyProtection="1">
      <alignment horizontal="center" vertical="center"/>
      <protection locked="0"/>
    </xf>
    <xf numFmtId="0" fontId="1" fillId="0" borderId="24" xfId="1" applyBorder="1" applyAlignment="1" applyProtection="1">
      <alignment vertical="center"/>
    </xf>
    <xf numFmtId="0" fontId="9" fillId="0" borderId="26"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36" xfId="1" applyFont="1" applyBorder="1" applyAlignment="1" applyProtection="1">
      <alignment horizontal="left" vertical="center"/>
    </xf>
    <xf numFmtId="0" fontId="9" fillId="5" borderId="0" xfId="1" applyFont="1" applyFill="1" applyBorder="1" applyAlignment="1" applyProtection="1">
      <alignment horizontal="left" vertical="center"/>
    </xf>
    <xf numFmtId="0" fontId="9" fillId="5" borderId="45" xfId="1" applyFont="1" applyFill="1" applyBorder="1" applyAlignment="1" applyProtection="1">
      <alignment vertical="center"/>
    </xf>
    <xf numFmtId="0" fontId="1" fillId="5" borderId="0" xfId="1" applyFill="1" applyBorder="1" applyAlignment="1" applyProtection="1">
      <alignment vertical="center"/>
    </xf>
    <xf numFmtId="0" fontId="1" fillId="5" borderId="0" xfId="1" applyFont="1" applyFill="1" applyAlignment="1" applyProtection="1">
      <alignment vertical="center"/>
    </xf>
    <xf numFmtId="0" fontId="1" fillId="5" borderId="0" xfId="1" applyFill="1" applyAlignment="1" applyProtection="1">
      <alignment vertical="center"/>
      <protection locked="0"/>
    </xf>
    <xf numFmtId="0" fontId="1" fillId="5" borderId="0" xfId="1" applyFont="1" applyFill="1" applyAlignment="1" applyProtection="1">
      <alignment vertical="center"/>
      <protection locked="0"/>
    </xf>
    <xf numFmtId="0" fontId="1" fillId="5" borderId="0" xfId="1" applyFill="1" applyAlignment="1" applyProtection="1">
      <alignment horizontal="left" vertical="center"/>
      <protection locked="0"/>
    </xf>
    <xf numFmtId="0" fontId="1" fillId="3" borderId="44" xfId="1" applyFill="1" applyBorder="1" applyAlignment="1" applyProtection="1">
      <alignment horizontal="center" vertical="center"/>
    </xf>
    <xf numFmtId="0" fontId="1" fillId="3" borderId="12" xfId="1" applyFill="1" applyBorder="1" applyAlignment="1" applyProtection="1">
      <alignment horizontal="center" vertical="center"/>
    </xf>
    <xf numFmtId="0" fontId="1" fillId="9" borderId="46" xfId="1" applyFill="1" applyBorder="1" applyAlignment="1" applyProtection="1">
      <alignment horizontal="center" vertical="center"/>
    </xf>
    <xf numFmtId="0" fontId="1" fillId="3" borderId="47" xfId="1" applyFill="1" applyBorder="1" applyAlignment="1" applyProtection="1">
      <alignment horizontal="center" vertical="center"/>
    </xf>
    <xf numFmtId="0" fontId="7" fillId="5" borderId="26" xfId="1" applyFont="1" applyFill="1" applyBorder="1" applyAlignment="1" applyProtection="1">
      <alignment horizontal="center" vertical="center"/>
    </xf>
    <xf numFmtId="0" fontId="4" fillId="5" borderId="12" xfId="1" applyFont="1" applyFill="1" applyBorder="1" applyAlignment="1" applyProtection="1">
      <alignment horizontal="center" vertical="center"/>
    </xf>
    <xf numFmtId="0" fontId="7" fillId="5" borderId="47" xfId="1" applyFont="1" applyFill="1" applyBorder="1" applyAlignment="1" applyProtection="1">
      <alignment horizontal="center" vertical="center"/>
    </xf>
    <xf numFmtId="0" fontId="16" fillId="6" borderId="15" xfId="1" applyFont="1" applyFill="1" applyBorder="1" applyAlignment="1" applyProtection="1">
      <alignment vertical="center"/>
    </xf>
    <xf numFmtId="0" fontId="17" fillId="6" borderId="48" xfId="1" applyFont="1" applyFill="1" applyBorder="1" applyAlignment="1" applyProtection="1">
      <alignment horizontal="left" vertical="center"/>
    </xf>
    <xf numFmtId="0" fontId="15" fillId="5" borderId="15" xfId="1" applyFont="1" applyFill="1" applyBorder="1" applyAlignment="1" applyProtection="1">
      <alignment horizontal="left" vertical="center"/>
      <protection locked="0"/>
    </xf>
    <xf numFmtId="0" fontId="17" fillId="5" borderId="48" xfId="1" applyFont="1" applyFill="1" applyBorder="1" applyAlignment="1" applyProtection="1">
      <alignment horizontal="left" vertical="center"/>
      <protection locked="0"/>
    </xf>
    <xf numFmtId="0" fontId="15" fillId="10" borderId="15" xfId="1" applyFont="1" applyFill="1" applyBorder="1" applyAlignment="1" applyProtection="1">
      <alignment horizontal="left" vertical="center"/>
      <protection locked="0"/>
    </xf>
    <xf numFmtId="0" fontId="17" fillId="10" borderId="9" xfId="1" applyFont="1" applyFill="1" applyBorder="1" applyAlignment="1" applyProtection="1">
      <alignment horizontal="left" vertical="center"/>
      <protection locked="0"/>
    </xf>
    <xf numFmtId="0" fontId="18" fillId="0" borderId="26"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8" fillId="0" borderId="31" xfId="1" applyFont="1" applyFill="1" applyBorder="1" applyAlignment="1" applyProtection="1">
      <alignment horizontal="center" vertical="center"/>
    </xf>
    <xf numFmtId="0" fontId="18" fillId="0" borderId="32" xfId="1" applyFont="1" applyFill="1" applyBorder="1" applyAlignment="1" applyProtection="1">
      <alignment horizontal="center" vertical="center"/>
    </xf>
    <xf numFmtId="0" fontId="18" fillId="9" borderId="49" xfId="1" applyFont="1" applyFill="1" applyBorder="1" applyAlignment="1" applyProtection="1">
      <alignment horizontal="center" vertical="center"/>
    </xf>
    <xf numFmtId="0" fontId="18" fillId="0" borderId="50" xfId="1" applyFont="1" applyFill="1" applyBorder="1" applyAlignment="1" applyProtection="1">
      <alignment horizontal="center" vertical="center"/>
    </xf>
    <xf numFmtId="0" fontId="18" fillId="0" borderId="43" xfId="1" applyFont="1" applyFill="1" applyBorder="1" applyAlignment="1" applyProtection="1">
      <alignment horizontal="center" vertical="center"/>
    </xf>
    <xf numFmtId="0" fontId="1" fillId="0" borderId="30" xfId="1" applyFont="1" applyFill="1" applyBorder="1" applyAlignment="1" applyProtection="1">
      <alignment horizontal="center" vertical="center"/>
    </xf>
    <xf numFmtId="0" fontId="3" fillId="5" borderId="26" xfId="2" applyFill="1" applyBorder="1" applyAlignment="1" applyProtection="1">
      <alignment vertical="center"/>
    </xf>
    <xf numFmtId="0" fontId="1" fillId="5" borderId="0" xfId="1" applyFill="1" applyBorder="1" applyAlignment="1" applyProtection="1">
      <alignment horizontal="center" vertical="center"/>
    </xf>
    <xf numFmtId="0" fontId="1" fillId="5" borderId="35" xfId="1" applyFill="1" applyBorder="1" applyAlignment="1" applyProtection="1">
      <alignment horizontal="center" vertical="center"/>
    </xf>
    <xf numFmtId="0" fontId="6" fillId="6" borderId="26" xfId="1" applyFont="1" applyFill="1" applyBorder="1" applyAlignment="1" applyProtection="1">
      <alignment vertical="center"/>
    </xf>
    <xf numFmtId="0" fontId="6" fillId="6" borderId="51" xfId="1" applyFont="1" applyFill="1" applyBorder="1" applyAlignment="1" applyProtection="1">
      <alignment vertical="center"/>
    </xf>
    <xf numFmtId="0" fontId="6" fillId="5" borderId="26" xfId="1" applyFont="1" applyFill="1" applyBorder="1" applyAlignment="1" applyProtection="1">
      <alignment vertical="center"/>
      <protection locked="0"/>
    </xf>
    <xf numFmtId="0" fontId="6" fillId="5" borderId="51" xfId="1" applyFont="1" applyFill="1" applyBorder="1" applyAlignment="1" applyProtection="1">
      <alignment vertical="center"/>
      <protection locked="0"/>
    </xf>
    <xf numFmtId="0" fontId="6" fillId="10" borderId="26" xfId="1" applyFont="1" applyFill="1" applyBorder="1" applyAlignment="1" applyProtection="1">
      <alignment vertical="center"/>
      <protection locked="0"/>
    </xf>
    <xf numFmtId="0" fontId="6" fillId="10" borderId="0" xfId="1" applyFont="1" applyFill="1" applyBorder="1" applyAlignment="1" applyProtection="1">
      <alignment vertical="center"/>
      <protection locked="0"/>
    </xf>
    <xf numFmtId="0" fontId="18" fillId="0" borderId="36" xfId="1" applyFont="1" applyFill="1" applyBorder="1" applyAlignment="1" applyProtection="1">
      <alignment horizontal="center" vertical="center"/>
    </xf>
    <xf numFmtId="0" fontId="18" fillId="9" borderId="52" xfId="1" applyFont="1" applyFill="1" applyBorder="1" applyAlignment="1" applyProtection="1">
      <alignment horizontal="center" vertical="center"/>
    </xf>
    <xf numFmtId="0" fontId="18" fillId="0" borderId="53" xfId="1" applyFont="1" applyFill="1" applyBorder="1" applyAlignment="1" applyProtection="1">
      <alignment horizontal="center" vertical="center"/>
    </xf>
    <xf numFmtId="0" fontId="18" fillId="0" borderId="51" xfId="1" applyFont="1" applyFill="1" applyBorder="1" applyAlignment="1" applyProtection="1">
      <alignment horizontal="center" vertical="center"/>
    </xf>
    <xf numFmtId="0" fontId="6" fillId="0" borderId="0" xfId="1" applyFont="1" applyBorder="1" applyAlignment="1" applyProtection="1">
      <alignment horizontal="center" vertical="center"/>
    </xf>
    <xf numFmtId="0" fontId="9" fillId="0" borderId="36" xfId="1" applyFont="1" applyFill="1" applyBorder="1" applyAlignment="1" applyProtection="1">
      <alignment horizontal="left" vertical="center" wrapText="1"/>
    </xf>
    <xf numFmtId="0" fontId="9" fillId="5" borderId="26" xfId="1" applyFont="1" applyFill="1" applyBorder="1" applyAlignment="1" applyProtection="1">
      <alignment horizontal="left" vertical="center" wrapText="1"/>
    </xf>
    <xf numFmtId="0" fontId="1" fillId="5" borderId="54" xfId="1" applyFill="1" applyBorder="1" applyAlignment="1" applyProtection="1">
      <alignment horizontal="center" vertical="center"/>
    </xf>
    <xf numFmtId="0" fontId="6" fillId="6" borderId="0" xfId="1" applyFont="1" applyFill="1" applyBorder="1" applyAlignment="1" applyProtection="1">
      <alignment vertical="center"/>
    </xf>
    <xf numFmtId="0" fontId="6" fillId="0" borderId="0" xfId="1" applyFont="1" applyFill="1" applyBorder="1" applyAlignment="1" applyProtection="1">
      <alignment vertical="center"/>
      <protection locked="0"/>
    </xf>
    <xf numFmtId="0" fontId="6" fillId="10" borderId="26" xfId="2" applyFont="1" applyFill="1" applyBorder="1" applyAlignment="1" applyProtection="1">
      <alignment horizontal="left" vertical="center"/>
      <protection locked="0"/>
    </xf>
    <xf numFmtId="0" fontId="6" fillId="7" borderId="0" xfId="1" applyFont="1" applyFill="1" applyBorder="1" applyAlignment="1" applyProtection="1">
      <alignment vertical="center"/>
      <protection locked="0"/>
    </xf>
    <xf numFmtId="0" fontId="20" fillId="0" borderId="0" xfId="2" applyFont="1" applyFill="1" applyBorder="1" applyAlignment="1" applyProtection="1">
      <alignment horizontal="left" vertical="center"/>
    </xf>
    <xf numFmtId="0" fontId="9" fillId="0" borderId="0" xfId="2" applyFont="1" applyFill="1" applyBorder="1" applyAlignment="1" applyProtection="1">
      <alignment vertical="center" wrapText="1"/>
      <protection locked="0"/>
    </xf>
    <xf numFmtId="0" fontId="9" fillId="7" borderId="0" xfId="2" applyFont="1" applyFill="1" applyBorder="1" applyAlignment="1" applyProtection="1">
      <alignment vertical="center" wrapText="1"/>
      <protection locked="0"/>
    </xf>
    <xf numFmtId="0" fontId="9" fillId="7" borderId="36" xfId="2" applyFont="1" applyFill="1" applyBorder="1" applyAlignment="1" applyProtection="1">
      <alignment vertical="center" wrapText="1"/>
      <protection locked="0"/>
    </xf>
    <xf numFmtId="0" fontId="18" fillId="3" borderId="52" xfId="1" applyFont="1" applyFill="1" applyBorder="1" applyAlignment="1" applyProtection="1">
      <alignment horizontal="center" vertical="center"/>
    </xf>
    <xf numFmtId="0" fontId="18" fillId="3" borderId="55" xfId="1" applyFont="1" applyFill="1" applyBorder="1" applyAlignment="1" applyProtection="1">
      <alignment horizontal="center" vertical="center"/>
    </xf>
    <xf numFmtId="0" fontId="18" fillId="3" borderId="56" xfId="1" applyFont="1" applyFill="1" applyBorder="1" applyAlignment="1" applyProtection="1">
      <alignment horizontal="center" vertical="center"/>
    </xf>
    <xf numFmtId="0" fontId="18" fillId="3" borderId="57" xfId="1" applyFont="1" applyFill="1" applyBorder="1" applyAlignment="1" applyProtection="1">
      <alignment horizontal="center" vertical="center"/>
    </xf>
    <xf numFmtId="0" fontId="18" fillId="9" borderId="58" xfId="1" applyFont="1" applyFill="1" applyBorder="1" applyAlignment="1" applyProtection="1">
      <alignment horizontal="center" vertical="center"/>
    </xf>
    <xf numFmtId="0" fontId="18" fillId="9" borderId="59" xfId="1" applyFont="1" applyFill="1" applyBorder="1" applyAlignment="1" applyProtection="1">
      <alignment horizontal="center" vertical="center"/>
    </xf>
    <xf numFmtId="0" fontId="6" fillId="7" borderId="26" xfId="1" applyFont="1" applyFill="1" applyBorder="1" applyAlignment="1" applyProtection="1">
      <alignment vertical="center"/>
      <protection locked="0"/>
    </xf>
    <xf numFmtId="0" fontId="6" fillId="7" borderId="36" xfId="1" applyFont="1" applyFill="1" applyBorder="1" applyAlignment="1" applyProtection="1">
      <alignment vertical="center"/>
      <protection locked="0"/>
    </xf>
    <xf numFmtId="0" fontId="9" fillId="0" borderId="26" xfId="2" applyFont="1" applyFill="1" applyBorder="1" applyAlignment="1" applyProtection="1">
      <alignment vertical="center"/>
      <protection locked="0"/>
    </xf>
    <xf numFmtId="0" fontId="18" fillId="9" borderId="60" xfId="1" applyFont="1" applyFill="1" applyBorder="1" applyAlignment="1" applyProtection="1">
      <alignment horizontal="center" vertical="center"/>
    </xf>
    <xf numFmtId="0" fontId="18" fillId="9" borderId="61" xfId="1" applyFont="1" applyFill="1" applyBorder="1" applyAlignment="1" applyProtection="1">
      <alignment horizontal="center" vertical="center"/>
    </xf>
    <xf numFmtId="0" fontId="9" fillId="0" borderId="36" xfId="2" applyFont="1" applyFill="1" applyBorder="1" applyAlignment="1" applyProtection="1">
      <alignment vertical="center" wrapText="1"/>
      <protection locked="0"/>
    </xf>
    <xf numFmtId="0" fontId="9" fillId="5" borderId="0" xfId="1" applyFont="1" applyFill="1" applyBorder="1" applyAlignment="1" applyProtection="1">
      <alignment horizontal="left" vertical="center" wrapText="1"/>
    </xf>
    <xf numFmtId="0" fontId="1" fillId="5" borderId="45" xfId="1" applyFill="1" applyBorder="1" applyAlignment="1" applyProtection="1">
      <alignment vertical="center"/>
    </xf>
    <xf numFmtId="0" fontId="18" fillId="0" borderId="39" xfId="1" applyFont="1" applyFill="1" applyBorder="1" applyAlignment="1" applyProtection="1">
      <alignment horizontal="center" vertical="center"/>
    </xf>
    <xf numFmtId="0" fontId="18" fillId="0" borderId="21" xfId="1" applyFont="1" applyFill="1" applyBorder="1" applyAlignment="1" applyProtection="1">
      <alignment horizontal="center" vertical="center"/>
    </xf>
    <xf numFmtId="0" fontId="18" fillId="0" borderId="22" xfId="1" applyFont="1" applyFill="1" applyBorder="1" applyAlignment="1" applyProtection="1">
      <alignment horizontal="center" vertical="center"/>
    </xf>
    <xf numFmtId="0" fontId="18" fillId="0" borderId="62" xfId="1" applyFont="1" applyFill="1" applyBorder="1" applyAlignment="1" applyProtection="1">
      <alignment horizontal="center" vertical="center"/>
    </xf>
    <xf numFmtId="0" fontId="18" fillId="0" borderId="63" xfId="1" applyFont="1" applyFill="1" applyBorder="1" applyAlignment="1" applyProtection="1">
      <alignment horizontal="center" vertical="center"/>
    </xf>
    <xf numFmtId="0" fontId="6" fillId="0" borderId="21" xfId="1" applyFont="1" applyBorder="1" applyAlignment="1" applyProtection="1">
      <alignment horizontal="center" vertical="center"/>
    </xf>
    <xf numFmtId="0" fontId="18" fillId="11" borderId="23" xfId="1" applyFont="1" applyFill="1" applyBorder="1" applyAlignment="1" applyProtection="1">
      <alignment horizontal="center" vertical="center"/>
    </xf>
    <xf numFmtId="0" fontId="1" fillId="11" borderId="23" xfId="1" applyFill="1" applyBorder="1" applyAlignment="1" applyProtection="1">
      <alignment horizontal="center" vertical="center"/>
    </xf>
    <xf numFmtId="0" fontId="18" fillId="11" borderId="12" xfId="1" applyFont="1" applyFill="1" applyBorder="1" applyAlignment="1" applyProtection="1">
      <alignment horizontal="center" vertical="center"/>
    </xf>
    <xf numFmtId="0" fontId="6" fillId="7" borderId="64" xfId="1" applyFont="1" applyFill="1" applyBorder="1" applyAlignment="1" applyProtection="1">
      <alignment vertical="center"/>
      <protection locked="0"/>
    </xf>
    <xf numFmtId="0" fontId="1" fillId="3" borderId="46" xfId="1" applyFill="1" applyBorder="1" applyAlignment="1" applyProtection="1">
      <alignment horizontal="center" vertical="center"/>
    </xf>
    <xf numFmtId="0" fontId="7" fillId="4" borderId="44" xfId="1" applyFont="1" applyFill="1" applyBorder="1" applyAlignment="1" applyProtection="1">
      <alignment horizontal="center" vertical="center"/>
    </xf>
    <xf numFmtId="0" fontId="7" fillId="5" borderId="0" xfId="1" applyFont="1" applyFill="1" applyBorder="1" applyAlignment="1" applyProtection="1">
      <alignment horizontal="center" vertical="center"/>
    </xf>
    <xf numFmtId="0" fontId="4" fillId="5" borderId="47" xfId="1" applyFont="1" applyFill="1" applyBorder="1" applyAlignment="1" applyProtection="1">
      <alignment horizontal="center" vertical="center"/>
    </xf>
    <xf numFmtId="0" fontId="17" fillId="10" borderId="10" xfId="1" applyFont="1" applyFill="1" applyBorder="1" applyAlignment="1" applyProtection="1">
      <alignment horizontal="left" vertical="center"/>
      <protection locked="0"/>
    </xf>
    <xf numFmtId="0" fontId="18" fillId="3" borderId="59" xfId="1" applyFont="1" applyFill="1" applyBorder="1" applyAlignment="1" applyProtection="1">
      <alignment horizontal="center" vertical="center"/>
    </xf>
    <xf numFmtId="0" fontId="18" fillId="3" borderId="65" xfId="1" applyFont="1" applyFill="1" applyBorder="1" applyAlignment="1" applyProtection="1">
      <alignment horizontal="center" vertical="center"/>
    </xf>
    <xf numFmtId="0" fontId="18" fillId="3" borderId="66" xfId="1" applyFont="1" applyFill="1" applyBorder="1" applyAlignment="1" applyProtection="1">
      <alignment horizontal="center" vertical="center"/>
    </xf>
    <xf numFmtId="0" fontId="18" fillId="3" borderId="67" xfId="1" applyFont="1" applyFill="1" applyBorder="1" applyAlignment="1" applyProtection="1">
      <alignment horizontal="center" vertical="center"/>
    </xf>
    <xf numFmtId="0" fontId="18" fillId="9" borderId="67" xfId="1" applyFont="1" applyFill="1" applyBorder="1" applyAlignment="1" applyProtection="1">
      <alignment horizontal="center" vertical="center"/>
    </xf>
    <xf numFmtId="0" fontId="1" fillId="0" borderId="59" xfId="1" applyBorder="1" applyAlignment="1" applyProtection="1">
      <alignment horizontal="center" vertical="center"/>
    </xf>
    <xf numFmtId="0" fontId="18" fillId="3" borderId="68" xfId="1" applyFont="1" applyFill="1" applyBorder="1" applyAlignment="1" applyProtection="1">
      <alignment horizontal="center" vertical="center"/>
    </xf>
    <xf numFmtId="0" fontId="1" fillId="5" borderId="45" xfId="1" applyFill="1" applyBorder="1" applyAlignment="1" applyProtection="1">
      <alignment horizontal="center" vertical="center"/>
    </xf>
    <xf numFmtId="0" fontId="18" fillId="9" borderId="57" xfId="1" applyFont="1" applyFill="1" applyBorder="1" applyAlignment="1" applyProtection="1">
      <alignment horizontal="center" vertical="center"/>
    </xf>
    <xf numFmtId="0" fontId="1" fillId="0" borderId="52" xfId="1" applyBorder="1" applyAlignment="1" applyProtection="1">
      <alignment horizontal="center" vertical="center"/>
    </xf>
    <xf numFmtId="0" fontId="18" fillId="3" borderId="69" xfId="1" applyFont="1" applyFill="1" applyBorder="1" applyAlignment="1" applyProtection="1">
      <alignment horizontal="center" vertical="center"/>
    </xf>
    <xf numFmtId="0" fontId="22" fillId="0" borderId="26" xfId="2" applyFont="1" applyFill="1" applyBorder="1" applyAlignment="1" applyProtection="1">
      <alignment vertical="center"/>
      <protection locked="0"/>
    </xf>
    <xf numFmtId="0" fontId="9" fillId="7" borderId="36" xfId="1" applyFont="1" applyFill="1" applyBorder="1" applyAlignment="1" applyProtection="1">
      <alignment vertical="center"/>
      <protection locked="0"/>
    </xf>
    <xf numFmtId="0" fontId="1" fillId="5" borderId="54" xfId="1" applyFill="1" applyBorder="1" applyAlignment="1" applyProtection="1">
      <alignment vertical="center"/>
    </xf>
    <xf numFmtId="0" fontId="6" fillId="5" borderId="36" xfId="1" applyFont="1" applyFill="1" applyBorder="1" applyAlignment="1" applyProtection="1">
      <alignment vertical="center"/>
      <protection locked="0"/>
    </xf>
    <xf numFmtId="0" fontId="6" fillId="10" borderId="0" xfId="2" applyFont="1" applyFill="1" applyAlignment="1" applyProtection="1">
      <alignment horizontal="left" vertical="center"/>
      <protection locked="0"/>
    </xf>
    <xf numFmtId="0" fontId="18" fillId="3" borderId="70" xfId="1" applyFont="1" applyFill="1" applyBorder="1" applyAlignment="1" applyProtection="1">
      <alignment horizontal="center" vertical="center"/>
    </xf>
    <xf numFmtId="0" fontId="18" fillId="3" borderId="71" xfId="1" applyFont="1" applyFill="1" applyBorder="1" applyAlignment="1" applyProtection="1">
      <alignment horizontal="center" vertical="center"/>
    </xf>
    <xf numFmtId="0" fontId="18" fillId="3" borderId="72" xfId="1" applyFont="1" applyFill="1" applyBorder="1" applyAlignment="1" applyProtection="1">
      <alignment horizontal="center" vertical="center"/>
    </xf>
    <xf numFmtId="0" fontId="18" fillId="9" borderId="72" xfId="1" applyFont="1" applyFill="1" applyBorder="1" applyAlignment="1" applyProtection="1">
      <alignment horizontal="center" vertical="center"/>
    </xf>
    <xf numFmtId="0" fontId="1" fillId="0" borderId="70" xfId="1" applyBorder="1" applyAlignment="1" applyProtection="1">
      <alignment horizontal="center" vertical="center"/>
    </xf>
    <xf numFmtId="0" fontId="18" fillId="0" borderId="34" xfId="1" applyFont="1" applyFill="1" applyBorder="1" applyAlignment="1" applyProtection="1">
      <alignment horizontal="center" vertical="center"/>
    </xf>
    <xf numFmtId="0" fontId="18" fillId="3" borderId="73" xfId="1" applyFont="1" applyFill="1" applyBorder="1" applyAlignment="1" applyProtection="1">
      <alignment horizontal="center" vertical="center"/>
    </xf>
    <xf numFmtId="0" fontId="18" fillId="3" borderId="74" xfId="1" applyFont="1" applyFill="1" applyBorder="1" applyAlignment="1" applyProtection="1">
      <alignment horizontal="center" vertical="center"/>
    </xf>
    <xf numFmtId="0" fontId="18" fillId="0" borderId="68" xfId="1" applyFont="1" applyFill="1" applyBorder="1" applyAlignment="1" applyProtection="1">
      <alignment horizontal="center" vertical="center"/>
    </xf>
    <xf numFmtId="0" fontId="6" fillId="0" borderId="0" xfId="2" applyFont="1" applyFill="1" applyBorder="1" applyAlignment="1" applyProtection="1">
      <alignment vertical="center" wrapText="1"/>
      <protection locked="0"/>
    </xf>
    <xf numFmtId="0" fontId="6" fillId="7" borderId="36" xfId="2" applyFont="1" applyFill="1" applyBorder="1" applyAlignment="1" applyProtection="1">
      <alignment vertical="center" wrapText="1"/>
      <protection locked="0"/>
    </xf>
    <xf numFmtId="0" fontId="18" fillId="0" borderId="41" xfId="1" applyFont="1" applyFill="1" applyBorder="1" applyAlignment="1" applyProtection="1">
      <alignment horizontal="center" vertical="center"/>
    </xf>
    <xf numFmtId="0" fontId="18" fillId="3" borderId="75" xfId="1" applyFont="1" applyFill="1" applyBorder="1" applyAlignment="1" applyProtection="1">
      <alignment horizontal="center" vertical="center"/>
    </xf>
    <xf numFmtId="0" fontId="18" fillId="12" borderId="52" xfId="1" applyFont="1" applyFill="1" applyBorder="1" applyAlignment="1" applyProtection="1">
      <alignment horizontal="center" vertical="center"/>
    </xf>
    <xf numFmtId="0" fontId="23" fillId="0" borderId="0" xfId="2" applyFont="1" applyFill="1" applyBorder="1" applyAlignment="1" applyProtection="1">
      <alignment vertical="center" wrapText="1"/>
      <protection locked="0"/>
    </xf>
    <xf numFmtId="0" fontId="23" fillId="7" borderId="36" xfId="2" applyFont="1" applyFill="1" applyBorder="1" applyAlignment="1" applyProtection="1">
      <alignment vertical="center" wrapText="1"/>
      <protection locked="0"/>
    </xf>
    <xf numFmtId="0" fontId="18" fillId="3" borderId="76" xfId="1" applyFont="1" applyFill="1" applyBorder="1" applyAlignment="1" applyProtection="1">
      <alignment horizontal="center" vertical="center"/>
    </xf>
    <xf numFmtId="0" fontId="15" fillId="5" borderId="26" xfId="1" applyFont="1" applyFill="1" applyBorder="1" applyAlignment="1" applyProtection="1">
      <alignment horizontal="left" vertical="center"/>
      <protection locked="0"/>
    </xf>
    <xf numFmtId="0" fontId="24" fillId="5" borderId="0" xfId="1" applyFont="1" applyFill="1" applyBorder="1" applyAlignment="1" applyProtection="1">
      <alignment vertical="center"/>
      <protection locked="0"/>
    </xf>
    <xf numFmtId="0" fontId="15" fillId="10" borderId="26" xfId="1" applyFont="1" applyFill="1" applyBorder="1" applyAlignment="1" applyProtection="1">
      <alignment horizontal="left" vertical="center"/>
      <protection locked="0"/>
    </xf>
    <xf numFmtId="0" fontId="24" fillId="10" borderId="36" xfId="1" applyFont="1" applyFill="1" applyBorder="1" applyAlignment="1" applyProtection="1">
      <alignment vertical="center"/>
      <protection locked="0"/>
    </xf>
    <xf numFmtId="0" fontId="25" fillId="5" borderId="0" xfId="1" applyFont="1" applyFill="1" applyBorder="1" applyAlignment="1" applyProtection="1">
      <alignment vertical="center"/>
      <protection locked="0"/>
    </xf>
    <xf numFmtId="0" fontId="25" fillId="10" borderId="36" xfId="1" applyFont="1" applyFill="1" applyBorder="1" applyAlignment="1" applyProtection="1">
      <alignment vertical="center"/>
      <protection locked="0"/>
    </xf>
    <xf numFmtId="0" fontId="26" fillId="0" borderId="57" xfId="2" applyFont="1" applyBorder="1" applyAlignment="1" applyProtection="1">
      <alignment horizontal="center" vertical="center"/>
    </xf>
    <xf numFmtId="0" fontId="1" fillId="5" borderId="45" xfId="1" applyFill="1" applyBorder="1" applyAlignment="1" applyProtection="1">
      <alignment vertical="center" wrapText="1"/>
    </xf>
    <xf numFmtId="0" fontId="1" fillId="5" borderId="54" xfId="1" applyFill="1" applyBorder="1" applyAlignment="1" applyProtection="1">
      <alignment vertical="center" wrapText="1"/>
    </xf>
    <xf numFmtId="0" fontId="9" fillId="5" borderId="26" xfId="1" applyFont="1" applyFill="1" applyBorder="1" applyAlignment="1" applyProtection="1">
      <alignment vertical="center" wrapText="1"/>
      <protection locked="0"/>
    </xf>
    <xf numFmtId="0" fontId="6" fillId="10" borderId="36" xfId="1" applyFont="1" applyFill="1" applyBorder="1" applyAlignment="1" applyProtection="1">
      <alignment vertical="center"/>
      <protection locked="0"/>
    </xf>
    <xf numFmtId="0" fontId="1" fillId="5" borderId="0" xfId="1" applyFill="1" applyAlignment="1" applyProtection="1">
      <alignment vertical="center" wrapText="1"/>
    </xf>
    <xf numFmtId="0" fontId="1" fillId="0" borderId="0" xfId="1" applyAlignment="1" applyProtection="1">
      <alignment vertical="center" wrapText="1"/>
    </xf>
    <xf numFmtId="0" fontId="18" fillId="3" borderId="77" xfId="1" applyFont="1" applyFill="1" applyBorder="1" applyAlignment="1" applyProtection="1">
      <alignment horizontal="center" vertical="center"/>
    </xf>
    <xf numFmtId="0" fontId="6" fillId="0" borderId="0" xfId="1" applyFont="1" applyFill="1" applyBorder="1" applyAlignment="1" applyProtection="1">
      <alignment vertical="center" wrapText="1"/>
      <protection locked="0"/>
    </xf>
    <xf numFmtId="0" fontId="6" fillId="10" borderId="36" xfId="1" applyFont="1" applyFill="1" applyBorder="1" applyAlignment="1" applyProtection="1">
      <alignment vertical="center" wrapText="1"/>
      <protection locked="0"/>
    </xf>
    <xf numFmtId="0" fontId="9" fillId="5" borderId="26" xfId="1" applyFont="1" applyFill="1" applyBorder="1" applyAlignment="1" applyProtection="1">
      <alignment vertical="center"/>
      <protection locked="0"/>
    </xf>
    <xf numFmtId="0" fontId="18" fillId="3" borderId="60" xfId="1" applyFont="1" applyFill="1" applyBorder="1" applyAlignment="1" applyProtection="1">
      <alignment horizontal="center" vertical="center"/>
    </xf>
    <xf numFmtId="0" fontId="18" fillId="3" borderId="78" xfId="1" applyFont="1" applyFill="1" applyBorder="1" applyAlignment="1" applyProtection="1">
      <alignment horizontal="center" vertical="center"/>
    </xf>
    <xf numFmtId="0" fontId="18" fillId="3" borderId="34" xfId="1" applyFont="1" applyFill="1" applyBorder="1" applyAlignment="1" applyProtection="1">
      <alignment horizontal="center" vertical="center"/>
    </xf>
    <xf numFmtId="0" fontId="18" fillId="3" borderId="79" xfId="1" applyFont="1" applyFill="1" applyBorder="1" applyAlignment="1" applyProtection="1">
      <alignment horizontal="center" vertical="center"/>
    </xf>
    <xf numFmtId="0" fontId="18" fillId="3" borderId="80" xfId="1" applyFont="1" applyFill="1" applyBorder="1" applyAlignment="1" applyProtection="1">
      <alignment horizontal="center" vertical="center"/>
    </xf>
    <xf numFmtId="0" fontId="18" fillId="0" borderId="28" xfId="1" applyFont="1" applyFill="1" applyBorder="1" applyAlignment="1" applyProtection="1">
      <alignment horizontal="center" vertical="center"/>
    </xf>
    <xf numFmtId="0" fontId="9" fillId="5" borderId="36" xfId="1" applyFont="1" applyFill="1" applyBorder="1" applyAlignment="1" applyProtection="1">
      <alignment vertical="center"/>
      <protection locked="0"/>
    </xf>
    <xf numFmtId="0" fontId="9" fillId="10" borderId="36" xfId="1" applyFont="1" applyFill="1" applyBorder="1" applyAlignment="1" applyProtection="1">
      <alignment vertical="center"/>
      <protection locked="0"/>
    </xf>
    <xf numFmtId="0" fontId="18" fillId="0" borderId="61" xfId="1" applyFont="1" applyFill="1" applyBorder="1" applyAlignment="1" applyProtection="1">
      <alignment horizontal="center" vertical="center"/>
    </xf>
    <xf numFmtId="0" fontId="18" fillId="3" borderId="41" xfId="1" applyFont="1" applyFill="1" applyBorder="1" applyAlignment="1" applyProtection="1">
      <alignment horizontal="center" vertical="center"/>
    </xf>
    <xf numFmtId="0" fontId="1" fillId="5" borderId="42" xfId="1" applyFill="1" applyBorder="1" applyAlignment="1" applyProtection="1">
      <alignment horizontal="center" vertical="center"/>
    </xf>
    <xf numFmtId="0" fontId="18" fillId="3" borderId="49" xfId="1" applyFont="1" applyFill="1" applyBorder="1" applyAlignment="1" applyProtection="1">
      <alignment horizontal="center" vertical="center"/>
    </xf>
    <xf numFmtId="0" fontId="25" fillId="5" borderId="36" xfId="1" applyFont="1" applyFill="1" applyBorder="1" applyAlignment="1" applyProtection="1">
      <alignment vertical="center"/>
      <protection locked="0"/>
    </xf>
    <xf numFmtId="0" fontId="9" fillId="5" borderId="26" xfId="1" applyFont="1" applyFill="1" applyBorder="1" applyAlignment="1" applyProtection="1">
      <alignment horizontal="left" vertical="center"/>
      <protection locked="0"/>
    </xf>
    <xf numFmtId="0" fontId="6" fillId="13" borderId="36" xfId="1" applyFont="1" applyFill="1" applyBorder="1" applyAlignment="1" applyProtection="1">
      <alignment vertical="center"/>
      <protection locked="0"/>
    </xf>
    <xf numFmtId="0" fontId="18" fillId="3" borderId="58" xfId="1" applyFont="1" applyFill="1" applyBorder="1" applyAlignment="1" applyProtection="1">
      <alignment horizontal="center" vertical="center"/>
    </xf>
    <xf numFmtId="0" fontId="18" fillId="3" borderId="81" xfId="1" applyFont="1" applyFill="1" applyBorder="1" applyAlignment="1" applyProtection="1">
      <alignment horizontal="center" vertical="center"/>
    </xf>
    <xf numFmtId="0" fontId="1" fillId="0" borderId="58" xfId="1" applyBorder="1" applyAlignment="1" applyProtection="1">
      <alignment horizontal="center" vertical="center"/>
    </xf>
    <xf numFmtId="0" fontId="1" fillId="5" borderId="42" xfId="1" applyFill="1" applyBorder="1" applyAlignment="1" applyProtection="1">
      <alignment vertical="center"/>
    </xf>
    <xf numFmtId="0" fontId="18" fillId="3" borderId="82" xfId="1" applyFont="1" applyFill="1" applyBorder="1" applyAlignment="1" applyProtection="1">
      <alignment horizontal="center" vertical="center"/>
    </xf>
    <xf numFmtId="0" fontId="9" fillId="0" borderId="0" xfId="2" applyFont="1" applyFill="1" applyAlignment="1" applyProtection="1">
      <alignment vertical="center" wrapText="1"/>
      <protection locked="0"/>
    </xf>
    <xf numFmtId="0" fontId="1" fillId="3" borderId="83" xfId="1" applyFill="1" applyBorder="1" applyAlignment="1" applyProtection="1">
      <alignment horizontal="center" vertical="center"/>
    </xf>
    <xf numFmtId="0" fontId="1" fillId="3" borderId="84" xfId="1" applyFill="1" applyBorder="1" applyAlignment="1" applyProtection="1">
      <alignment horizontal="center" vertical="center"/>
    </xf>
    <xf numFmtId="0" fontId="7" fillId="5" borderId="36" xfId="1" applyFont="1" applyFill="1" applyBorder="1" applyAlignment="1" applyProtection="1">
      <alignment vertical="center"/>
      <protection locked="0"/>
    </xf>
    <xf numFmtId="0" fontId="15" fillId="10" borderId="0" xfId="1" applyFont="1" applyFill="1" applyBorder="1" applyAlignment="1" applyProtection="1">
      <alignment horizontal="left" vertical="center"/>
      <protection locked="0"/>
    </xf>
    <xf numFmtId="0" fontId="7" fillId="10" borderId="36" xfId="1" applyFont="1" applyFill="1" applyBorder="1" applyAlignment="1" applyProtection="1">
      <alignment vertical="center"/>
      <protection locked="0"/>
    </xf>
    <xf numFmtId="0" fontId="1" fillId="0" borderId="49" xfId="1" applyBorder="1" applyAlignment="1" applyProtection="1">
      <alignment horizontal="center" vertical="center"/>
    </xf>
    <xf numFmtId="0" fontId="27" fillId="3" borderId="57" xfId="1" applyFont="1" applyFill="1" applyBorder="1" applyAlignment="1" applyProtection="1">
      <alignment horizontal="center" vertical="center"/>
    </xf>
    <xf numFmtId="0" fontId="3" fillId="5" borderId="0" xfId="2" applyFill="1" applyBorder="1" applyAlignment="1" applyProtection="1">
      <alignment vertical="center"/>
    </xf>
    <xf numFmtId="0" fontId="18" fillId="0" borderId="57" xfId="1" applyFont="1" applyBorder="1" applyAlignment="1" applyProtection="1">
      <alignment horizontal="center" vertical="center"/>
    </xf>
    <xf numFmtId="0" fontId="1" fillId="0" borderId="52" xfId="1" applyBorder="1" applyAlignment="1" applyProtection="1">
      <alignment horizontal="center" vertical="center" wrapText="1"/>
    </xf>
    <xf numFmtId="0" fontId="6" fillId="5" borderId="36" xfId="1" applyFont="1" applyFill="1" applyBorder="1" applyAlignment="1" applyProtection="1">
      <alignment vertical="center" wrapText="1"/>
      <protection locked="0"/>
    </xf>
    <xf numFmtId="0" fontId="6" fillId="10" borderId="0" xfId="2" applyFont="1" applyFill="1" applyAlignment="1" applyProtection="1">
      <alignment horizontal="left" vertical="center" wrapText="1"/>
      <protection locked="0"/>
    </xf>
    <xf numFmtId="0" fontId="6" fillId="7" borderId="36" xfId="1" applyFont="1" applyFill="1" applyBorder="1" applyAlignment="1" applyProtection="1">
      <alignment vertical="center" wrapText="1"/>
      <protection locked="0"/>
    </xf>
    <xf numFmtId="0" fontId="1" fillId="5" borderId="42" xfId="1" applyFill="1" applyBorder="1" applyAlignment="1" applyProtection="1">
      <alignment vertical="center" wrapText="1"/>
    </xf>
    <xf numFmtId="0" fontId="6" fillId="5" borderId="26" xfId="1" applyFont="1" applyFill="1" applyBorder="1" applyAlignment="1" applyProtection="1">
      <alignment vertical="center" wrapText="1"/>
      <protection locked="0"/>
    </xf>
    <xf numFmtId="0" fontId="9" fillId="5" borderId="36" xfId="1" applyFont="1" applyFill="1" applyBorder="1" applyAlignment="1" applyProtection="1">
      <alignment horizontal="left" vertical="center"/>
      <protection locked="0"/>
    </xf>
    <xf numFmtId="0" fontId="9" fillId="7" borderId="36" xfId="1" applyFont="1" applyFill="1" applyBorder="1" applyAlignment="1" applyProtection="1">
      <alignment horizontal="left" vertical="center"/>
      <protection locked="0"/>
    </xf>
    <xf numFmtId="0" fontId="1" fillId="0" borderId="0" xfId="1" applyFill="1" applyAlignment="1" applyProtection="1">
      <alignment vertical="center" wrapText="1"/>
    </xf>
    <xf numFmtId="0" fontId="18" fillId="3" borderId="85" xfId="1" applyFont="1" applyFill="1" applyBorder="1" applyAlignment="1" applyProtection="1">
      <alignment horizontal="center" vertical="center"/>
    </xf>
    <xf numFmtId="0" fontId="27" fillId="3" borderId="67" xfId="1" applyFont="1" applyFill="1" applyBorder="1" applyAlignment="1" applyProtection="1">
      <alignment horizontal="center" vertical="center"/>
    </xf>
    <xf numFmtId="0" fontId="28" fillId="5" borderId="36" xfId="1" applyFont="1" applyFill="1" applyBorder="1" applyAlignment="1" applyProtection="1">
      <alignment horizontal="left" vertical="center" wrapText="1"/>
      <protection locked="0"/>
    </xf>
    <xf numFmtId="0" fontId="28" fillId="10" borderId="36" xfId="1" applyFont="1" applyFill="1" applyBorder="1" applyAlignment="1" applyProtection="1">
      <alignment horizontal="left" vertical="center" wrapText="1"/>
      <protection locked="0"/>
    </xf>
    <xf numFmtId="0" fontId="18" fillId="0" borderId="79" xfId="1" applyFont="1" applyBorder="1" applyAlignment="1" applyProtection="1">
      <alignment horizontal="center" vertical="center"/>
    </xf>
    <xf numFmtId="0" fontId="18" fillId="0" borderId="69" xfId="1" applyFont="1" applyBorder="1" applyAlignment="1" applyProtection="1">
      <alignment horizontal="center" vertical="center"/>
    </xf>
    <xf numFmtId="0" fontId="6" fillId="5" borderId="51" xfId="1" applyFont="1" applyFill="1" applyBorder="1" applyAlignment="1" applyProtection="1">
      <alignment vertical="center" wrapText="1"/>
      <protection locked="0"/>
    </xf>
    <xf numFmtId="0" fontId="1" fillId="0" borderId="86" xfId="1" applyFill="1" applyBorder="1" applyAlignment="1" applyProtection="1">
      <alignment horizontal="center" vertical="center"/>
    </xf>
    <xf numFmtId="0" fontId="1" fillId="5" borderId="0" xfId="1" applyFill="1" applyBorder="1" applyAlignment="1" applyProtection="1">
      <alignment horizontal="left" vertical="center" wrapText="1"/>
    </xf>
    <xf numFmtId="0" fontId="30" fillId="5" borderId="51" xfId="1" applyFont="1" applyFill="1" applyBorder="1" applyAlignment="1" applyProtection="1">
      <alignment vertical="center"/>
      <protection locked="0"/>
    </xf>
    <xf numFmtId="0" fontId="30" fillId="7" borderId="36" xfId="1" applyFont="1" applyFill="1" applyBorder="1" applyAlignment="1" applyProtection="1">
      <alignment vertical="center"/>
      <protection locked="0"/>
    </xf>
    <xf numFmtId="0" fontId="1" fillId="0" borderId="0" xfId="1" applyFill="1" applyAlignment="1" applyProtection="1">
      <alignment vertical="center"/>
    </xf>
    <xf numFmtId="0" fontId="1" fillId="0" borderId="61" xfId="1" applyBorder="1" applyAlignment="1" applyProtection="1">
      <alignment horizontal="center" vertical="center"/>
    </xf>
    <xf numFmtId="0" fontId="18" fillId="3" borderId="87" xfId="1" applyFont="1" applyFill="1" applyBorder="1" applyAlignment="1" applyProtection="1">
      <alignment horizontal="center" vertical="center"/>
    </xf>
    <xf numFmtId="0" fontId="28" fillId="5" borderId="51" xfId="1" applyFont="1" applyFill="1" applyBorder="1" applyAlignment="1" applyProtection="1">
      <alignment horizontal="left" vertical="center" wrapText="1"/>
      <protection locked="0"/>
    </xf>
    <xf numFmtId="0" fontId="18" fillId="0" borderId="49" xfId="1" applyFont="1" applyBorder="1" applyAlignment="1" applyProtection="1">
      <alignment horizontal="center" vertical="center"/>
    </xf>
    <xf numFmtId="0" fontId="18" fillId="0" borderId="88" xfId="1" applyFont="1" applyBorder="1" applyAlignment="1" applyProtection="1">
      <alignment horizontal="center" vertical="center"/>
    </xf>
    <xf numFmtId="0" fontId="18" fillId="0" borderId="52" xfId="1" applyFont="1" applyBorder="1" applyAlignment="1" applyProtection="1">
      <alignment horizontal="center" vertical="center"/>
    </xf>
    <xf numFmtId="0" fontId="18" fillId="0" borderId="59" xfId="1" applyFont="1" applyBorder="1" applyAlignment="1" applyProtection="1">
      <alignment horizontal="center" vertical="center"/>
    </xf>
    <xf numFmtId="0" fontId="18" fillId="0" borderId="58" xfId="1" applyFont="1" applyBorder="1" applyAlignment="1" applyProtection="1">
      <alignment horizontal="center" vertical="center"/>
    </xf>
    <xf numFmtId="0" fontId="27" fillId="3" borderId="72" xfId="1" applyFont="1" applyFill="1" applyBorder="1" applyAlignment="1" applyProtection="1">
      <alignment horizontal="center" vertical="center"/>
    </xf>
    <xf numFmtId="0" fontId="6" fillId="5" borderId="26" xfId="1" applyFont="1" applyFill="1" applyBorder="1" applyAlignment="1" applyProtection="1">
      <alignment horizontal="left" vertical="center"/>
      <protection locked="0"/>
    </xf>
    <xf numFmtId="0" fontId="1" fillId="0" borderId="57" xfId="1" applyBorder="1" applyAlignment="1" applyProtection="1">
      <alignment horizontal="center" vertical="center"/>
    </xf>
    <xf numFmtId="0" fontId="18" fillId="3" borderId="61" xfId="1" applyFont="1" applyFill="1" applyBorder="1" applyAlignment="1" applyProtection="1">
      <alignment horizontal="center" vertical="center"/>
    </xf>
    <xf numFmtId="0" fontId="18" fillId="3" borderId="89" xfId="1" applyFont="1" applyFill="1" applyBorder="1" applyAlignment="1" applyProtection="1">
      <alignment horizontal="center" vertical="center"/>
    </xf>
    <xf numFmtId="0" fontId="18" fillId="0" borderId="61" xfId="1" applyFont="1" applyBorder="1" applyAlignment="1" applyProtection="1">
      <alignment horizontal="center" vertical="center"/>
    </xf>
    <xf numFmtId="0" fontId="11" fillId="0" borderId="31" xfId="1" applyFont="1" applyFill="1" applyBorder="1" applyAlignment="1" applyProtection="1">
      <alignment horizontal="center" vertical="center"/>
    </xf>
    <xf numFmtId="0" fontId="18" fillId="0" borderId="70" xfId="1" applyFont="1" applyBorder="1" applyAlignment="1" applyProtection="1">
      <alignment horizontal="center" vertical="center"/>
    </xf>
    <xf numFmtId="0" fontId="18" fillId="3" borderId="90" xfId="1" applyFont="1" applyFill="1" applyBorder="1" applyAlignment="1" applyProtection="1">
      <alignment horizontal="center" vertical="center"/>
    </xf>
    <xf numFmtId="0" fontId="18" fillId="3" borderId="91" xfId="1" applyFont="1" applyFill="1" applyBorder="1" applyAlignment="1" applyProtection="1">
      <alignment horizontal="center" vertical="center"/>
    </xf>
    <xf numFmtId="0" fontId="18" fillId="3" borderId="92" xfId="1" applyFont="1" applyFill="1" applyBorder="1" applyAlignment="1" applyProtection="1">
      <alignment horizontal="center" vertical="center"/>
    </xf>
    <xf numFmtId="0" fontId="18" fillId="3" borderId="93" xfId="1" applyFont="1" applyFill="1" applyBorder="1" applyAlignment="1" applyProtection="1">
      <alignment horizontal="center" vertical="center"/>
    </xf>
    <xf numFmtId="0" fontId="1" fillId="0" borderId="93" xfId="1" applyBorder="1" applyAlignment="1" applyProtection="1">
      <alignment horizontal="center" vertical="center"/>
    </xf>
    <xf numFmtId="0" fontId="18" fillId="0" borderId="60" xfId="1" applyFont="1" applyBorder="1" applyAlignment="1" applyProtection="1">
      <alignment horizontal="center" vertical="center"/>
    </xf>
    <xf numFmtId="0" fontId="6" fillId="10" borderId="0" xfId="2" applyFont="1" applyFill="1" applyBorder="1" applyAlignment="1" applyProtection="1">
      <alignment horizontal="left" vertical="center"/>
      <protection locked="0"/>
    </xf>
    <xf numFmtId="0" fontId="1" fillId="0" borderId="90" xfId="1" applyFill="1" applyBorder="1" applyAlignment="1" applyProtection="1">
      <alignment horizontal="center" vertical="center"/>
    </xf>
    <xf numFmtId="0" fontId="18" fillId="3" borderId="94" xfId="1" applyFont="1" applyFill="1" applyBorder="1" applyAlignment="1" applyProtection="1">
      <alignment horizontal="center" vertical="center"/>
    </xf>
    <xf numFmtId="0" fontId="1" fillId="5" borderId="95" xfId="1" applyFill="1" applyBorder="1" applyAlignment="1" applyProtection="1">
      <alignment vertical="center"/>
    </xf>
    <xf numFmtId="0" fontId="1" fillId="5" borderId="96" xfId="1" applyFill="1" applyBorder="1" applyAlignment="1" applyProtection="1">
      <alignment vertical="center"/>
    </xf>
    <xf numFmtId="0" fontId="6" fillId="6" borderId="97" xfId="1" applyFont="1" applyFill="1" applyBorder="1" applyAlignment="1" applyProtection="1">
      <alignment vertical="center"/>
    </xf>
    <xf numFmtId="0" fontId="6" fillId="6" borderId="64" xfId="1" applyFont="1" applyFill="1" applyBorder="1" applyAlignment="1" applyProtection="1">
      <alignment vertical="center"/>
    </xf>
    <xf numFmtId="0" fontId="6" fillId="5" borderId="97" xfId="1" applyFont="1" applyFill="1" applyBorder="1" applyAlignment="1" applyProtection="1">
      <alignment vertical="center"/>
      <protection locked="0"/>
    </xf>
    <xf numFmtId="0" fontId="6" fillId="5" borderId="64" xfId="1" applyFont="1" applyFill="1" applyBorder="1" applyAlignment="1" applyProtection="1">
      <alignment vertical="center"/>
      <protection locked="0"/>
    </xf>
    <xf numFmtId="0" fontId="6" fillId="10" borderId="98" xfId="2" applyFont="1" applyFill="1" applyBorder="1" applyAlignment="1" applyProtection="1">
      <alignment horizontal="left" vertical="center"/>
      <protection locked="0"/>
    </xf>
    <xf numFmtId="0" fontId="1" fillId="5" borderId="9" xfId="1" applyFill="1" applyBorder="1" applyAlignment="1" applyProtection="1">
      <alignment vertical="center"/>
    </xf>
    <xf numFmtId="0" fontId="9" fillId="5" borderId="9" xfId="1" applyFont="1" applyFill="1" applyBorder="1" applyAlignment="1" applyProtection="1">
      <alignment horizontal="center" vertical="center"/>
    </xf>
    <xf numFmtId="0" fontId="9" fillId="5" borderId="9" xfId="1" applyFont="1" applyFill="1" applyBorder="1" applyAlignment="1" applyProtection="1">
      <alignment horizontal="left" vertical="center"/>
    </xf>
    <xf numFmtId="0" fontId="9" fillId="5" borderId="0" xfId="1" applyFont="1" applyFill="1" applyAlignment="1" applyProtection="1">
      <alignment horizontal="left" vertical="center"/>
    </xf>
    <xf numFmtId="0" fontId="31" fillId="5" borderId="0" xfId="1" applyFont="1" applyFill="1" applyAlignment="1" applyProtection="1">
      <alignment vertical="center"/>
    </xf>
    <xf numFmtId="0" fontId="31" fillId="5" borderId="0" xfId="1" applyFont="1" applyFill="1" applyAlignment="1" applyProtection="1">
      <alignment vertical="center"/>
      <protection locked="0"/>
    </xf>
    <xf numFmtId="0" fontId="1" fillId="5" borderId="47" xfId="1" applyFill="1" applyBorder="1" applyAlignment="1" applyProtection="1">
      <alignment horizontal="center" vertical="center"/>
    </xf>
    <xf numFmtId="0" fontId="7" fillId="5" borderId="0" xfId="1" applyFont="1" applyFill="1" applyAlignment="1" applyProtection="1">
      <alignment horizontal="left" vertical="center"/>
    </xf>
    <xf numFmtId="0" fontId="9" fillId="5" borderId="0" xfId="1" applyFont="1" applyFill="1" applyAlignment="1" applyProtection="1">
      <alignment horizontal="center" vertical="center"/>
    </xf>
    <xf numFmtId="0" fontId="9" fillId="0" borderId="0" xfId="1" applyFont="1" applyAlignment="1" applyProtection="1">
      <alignment horizontal="center" vertical="center"/>
    </xf>
    <xf numFmtId="0" fontId="9" fillId="0" borderId="0" xfId="1" applyFont="1" applyAlignment="1" applyProtection="1">
      <alignment horizontal="left" vertical="center"/>
    </xf>
    <xf numFmtId="0" fontId="9" fillId="0" borderId="0" xfId="1" applyFont="1" applyFill="1" applyAlignment="1" applyProtection="1">
      <alignment horizontal="left" vertical="center"/>
    </xf>
    <xf numFmtId="0" fontId="1" fillId="0" borderId="0" xfId="1" applyFont="1" applyAlignment="1" applyProtection="1">
      <alignment vertical="center"/>
    </xf>
    <xf numFmtId="0" fontId="1" fillId="0" borderId="0" xfId="1" applyAlignment="1" applyProtection="1">
      <alignment vertical="center"/>
      <protection locked="0"/>
    </xf>
    <xf numFmtId="0" fontId="1" fillId="0" borderId="0" xfId="1" applyFont="1" applyAlignment="1" applyProtection="1">
      <alignment vertical="center"/>
      <protection locked="0"/>
    </xf>
    <xf numFmtId="0" fontId="1" fillId="0" borderId="0" xfId="1" applyAlignment="1" applyProtection="1">
      <alignment horizontal="left" vertical="center"/>
      <protection locked="0"/>
    </xf>
    <xf numFmtId="0" fontId="0" fillId="0" borderId="30" xfId="0" applyBorder="1" applyAlignment="1" applyProtection="1">
      <alignment horizontal="center"/>
    </xf>
    <xf numFmtId="0" fontId="15" fillId="4" borderId="11" xfId="1" applyFont="1" applyFill="1" applyBorder="1" applyAlignment="1" applyProtection="1">
      <alignment horizontal="center" vertical="center"/>
    </xf>
    <xf numFmtId="0" fontId="15" fillId="4" borderId="23" xfId="1" applyFont="1" applyFill="1" applyBorder="1" applyAlignment="1" applyProtection="1">
      <alignment horizontal="left" vertical="center"/>
    </xf>
    <xf numFmtId="0" fontId="14" fillId="4" borderId="11" xfId="1" applyFont="1" applyFill="1" applyBorder="1" applyAlignment="1" applyProtection="1">
      <alignment horizontal="center" vertical="center"/>
    </xf>
    <xf numFmtId="0" fontId="14" fillId="4" borderId="23" xfId="1" applyFont="1" applyFill="1" applyBorder="1" applyAlignment="1" applyProtection="1">
      <alignment horizontal="left" vertical="center"/>
    </xf>
    <xf numFmtId="0" fontId="32" fillId="4" borderId="44" xfId="1" applyFont="1" applyFill="1" applyBorder="1" applyAlignment="1" applyProtection="1">
      <alignment horizontal="center" vertical="center"/>
    </xf>
    <xf numFmtId="0" fontId="19" fillId="0" borderId="45" xfId="1" applyFont="1" applyFill="1" applyBorder="1" applyAlignment="1" applyProtection="1">
      <alignment horizontal="center" vertical="center"/>
    </xf>
    <xf numFmtId="164" fontId="34" fillId="0" borderId="45" xfId="5" applyNumberFormat="1" applyFont="1" applyBorder="1" applyAlignment="1" applyProtection="1">
      <alignment horizontal="center" vertical="center"/>
    </xf>
    <xf numFmtId="0" fontId="1" fillId="0" borderId="0" xfId="1" applyFont="1" applyFill="1" applyBorder="1" applyAlignment="1" applyProtection="1">
      <alignment horizontal="left" vertical="center"/>
    </xf>
    <xf numFmtId="0" fontId="3" fillId="0" borderId="36" xfId="0" applyFont="1" applyBorder="1" applyAlignment="1" applyProtection="1">
      <alignment vertical="center"/>
    </xf>
    <xf numFmtId="0" fontId="1" fillId="0" borderId="31" xfId="1" applyFont="1" applyFill="1" applyBorder="1" applyAlignment="1" applyProtection="1">
      <alignment horizontal="left" vertical="center"/>
    </xf>
    <xf numFmtId="0" fontId="3" fillId="0" borderId="32" xfId="0" applyFont="1" applyBorder="1" applyAlignment="1" applyProtection="1">
      <alignment vertical="center"/>
    </xf>
    <xf numFmtId="0" fontId="15" fillId="4" borderId="31" xfId="1" applyFont="1" applyFill="1" applyBorder="1" applyAlignment="1" applyProtection="1">
      <alignment horizontal="left" vertical="center"/>
    </xf>
    <xf numFmtId="0" fontId="0" fillId="4" borderId="32" xfId="0" applyFill="1" applyBorder="1" applyAlignment="1" applyProtection="1">
      <alignment vertical="center"/>
    </xf>
    <xf numFmtId="0" fontId="15" fillId="4" borderId="23" xfId="1" applyFont="1" applyFill="1" applyBorder="1" applyAlignment="1" applyProtection="1">
      <alignment horizontal="left" vertical="center"/>
    </xf>
    <xf numFmtId="0" fontId="0" fillId="4" borderId="44" xfId="0" applyFill="1" applyBorder="1" applyAlignment="1" applyProtection="1">
      <alignment vertical="center"/>
    </xf>
    <xf numFmtId="0" fontId="21" fillId="4" borderId="11" xfId="1" applyFont="1" applyFill="1" applyBorder="1" applyAlignment="1" applyProtection="1">
      <alignment horizontal="center" vertical="center"/>
    </xf>
    <xf numFmtId="0" fontId="21" fillId="4" borderId="23" xfId="1" applyFont="1" applyFill="1" applyBorder="1" applyAlignment="1" applyProtection="1">
      <alignment horizontal="center" vertical="center"/>
    </xf>
    <xf numFmtId="0" fontId="21" fillId="4" borderId="44" xfId="1" applyFont="1" applyFill="1" applyBorder="1" applyAlignment="1" applyProtection="1">
      <alignment horizontal="center" vertical="center"/>
    </xf>
    <xf numFmtId="0" fontId="4" fillId="6" borderId="11" xfId="1" applyFont="1" applyFill="1" applyBorder="1" applyAlignment="1" applyProtection="1">
      <alignment horizontal="center" vertical="center"/>
    </xf>
    <xf numFmtId="0" fontId="4" fillId="6" borderId="12" xfId="1" applyFont="1" applyFill="1" applyBorder="1" applyAlignment="1" applyProtection="1">
      <alignment horizontal="center" vertical="center"/>
    </xf>
    <xf numFmtId="0" fontId="6" fillId="6" borderId="11" xfId="1" applyFont="1" applyFill="1" applyBorder="1" applyAlignment="1" applyProtection="1">
      <alignment horizontal="center" vertical="center" wrapText="1"/>
    </xf>
    <xf numFmtId="0" fontId="6" fillId="6" borderId="12" xfId="1" applyFont="1" applyFill="1" applyBorder="1" applyAlignment="1" applyProtection="1">
      <alignment horizontal="center" vertical="center" wrapText="1"/>
    </xf>
    <xf numFmtId="0" fontId="9" fillId="5" borderId="11" xfId="1" applyFont="1" applyFill="1" applyBorder="1" applyAlignment="1" applyProtection="1">
      <alignment vertical="center" wrapText="1"/>
      <protection locked="0"/>
    </xf>
    <xf numFmtId="0" fontId="9" fillId="5" borderId="12" xfId="1" applyFont="1" applyFill="1" applyBorder="1" applyAlignment="1" applyProtection="1">
      <alignment vertical="center" wrapText="1"/>
      <protection locked="0"/>
    </xf>
    <xf numFmtId="0" fontId="9" fillId="7" borderId="11" xfId="1" applyFont="1" applyFill="1" applyBorder="1" applyAlignment="1" applyProtection="1">
      <alignment vertical="center" wrapText="1"/>
      <protection locked="0"/>
    </xf>
    <xf numFmtId="0" fontId="9" fillId="7" borderId="12" xfId="1" applyFont="1" applyFill="1" applyBorder="1" applyAlignment="1" applyProtection="1">
      <alignment vertical="center" wrapText="1"/>
      <protection locked="0"/>
    </xf>
    <xf numFmtId="0" fontId="7" fillId="0" borderId="30" xfId="1" applyFont="1" applyBorder="1" applyAlignment="1" applyProtection="1">
      <alignment horizontal="center" vertical="center" wrapText="1"/>
    </xf>
    <xf numFmtId="0" fontId="7" fillId="0" borderId="43" xfId="1" applyFont="1" applyBorder="1" applyAlignment="1" applyProtection="1">
      <alignment horizontal="center" vertical="center" wrapText="1"/>
    </xf>
    <xf numFmtId="0" fontId="13" fillId="5" borderId="11" xfId="1" applyFont="1" applyFill="1" applyBorder="1" applyAlignment="1" applyProtection="1">
      <alignment horizontal="center" vertical="center" wrapText="1"/>
    </xf>
    <xf numFmtId="0" fontId="13" fillId="5" borderId="12" xfId="1" applyFont="1" applyFill="1" applyBorder="1" applyAlignment="1" applyProtection="1">
      <alignment horizontal="center" vertical="center" wrapText="1"/>
    </xf>
    <xf numFmtId="0" fontId="13" fillId="5" borderId="11" xfId="1" applyFont="1" applyFill="1" applyBorder="1" applyAlignment="1" applyProtection="1">
      <alignment horizontal="center" vertical="center" wrapText="1"/>
      <protection locked="0"/>
    </xf>
    <xf numFmtId="0" fontId="13" fillId="5" borderId="12" xfId="1" applyFont="1" applyFill="1" applyBorder="1" applyAlignment="1" applyProtection="1">
      <alignment horizontal="center" vertical="center" wrapText="1"/>
      <protection locked="0"/>
    </xf>
    <xf numFmtId="0" fontId="8" fillId="0" borderId="29" xfId="1" applyFont="1" applyBorder="1" applyAlignment="1" applyProtection="1">
      <alignment horizontal="center" vertical="center" wrapText="1"/>
    </xf>
    <xf numFmtId="0" fontId="3" fillId="0" borderId="23" xfId="2" applyBorder="1" applyAlignment="1" applyProtection="1">
      <alignment vertical="center"/>
    </xf>
    <xf numFmtId="0" fontId="3" fillId="0" borderId="12" xfId="2" applyBorder="1" applyAlignment="1" applyProtection="1">
      <alignment vertical="center"/>
    </xf>
    <xf numFmtId="0" fontId="1" fillId="4" borderId="30" xfId="1" applyFont="1" applyFill="1" applyBorder="1" applyAlignment="1" applyProtection="1">
      <alignment horizontal="center" vertical="center" wrapText="1"/>
    </xf>
    <xf numFmtId="0" fontId="1" fillId="4" borderId="31" xfId="1" applyFont="1" applyFill="1" applyBorder="1" applyAlignment="1" applyProtection="1">
      <alignment vertical="center" wrapText="1"/>
    </xf>
    <xf numFmtId="0" fontId="1" fillId="4" borderId="32" xfId="1" applyFont="1" applyFill="1" applyBorder="1" applyAlignment="1" applyProtection="1">
      <alignment vertical="center" wrapText="1"/>
    </xf>
    <xf numFmtId="0" fontId="1" fillId="4" borderId="0" xfId="1" applyFont="1" applyFill="1" applyBorder="1" applyAlignment="1" applyProtection="1">
      <alignment vertical="center" wrapText="1"/>
    </xf>
    <xf numFmtId="0" fontId="1" fillId="4" borderId="36" xfId="1" applyFont="1" applyFill="1" applyBorder="1" applyAlignment="1" applyProtection="1">
      <alignment vertical="center" wrapText="1"/>
    </xf>
    <xf numFmtId="0" fontId="1" fillId="4" borderId="21" xfId="1" applyFont="1" applyFill="1" applyBorder="1" applyAlignment="1" applyProtection="1">
      <alignment vertical="center" wrapText="1"/>
    </xf>
    <xf numFmtId="0" fontId="1" fillId="4" borderId="22" xfId="1" applyFont="1" applyFill="1" applyBorder="1" applyAlignment="1" applyProtection="1">
      <alignment vertical="center" wrapText="1"/>
    </xf>
    <xf numFmtId="0" fontId="1" fillId="6" borderId="11" xfId="1" applyFont="1" applyFill="1" applyBorder="1" applyAlignment="1" applyProtection="1">
      <alignment horizontal="center" vertical="center" wrapText="1"/>
    </xf>
    <xf numFmtId="0" fontId="1" fillId="6" borderId="12" xfId="1" applyFont="1" applyFill="1" applyBorder="1" applyAlignment="1" applyProtection="1">
      <alignment horizontal="center" vertical="center" wrapText="1"/>
    </xf>
    <xf numFmtId="0" fontId="12" fillId="0" borderId="35" xfId="1" applyFont="1" applyFill="1" applyBorder="1" applyAlignment="1" applyProtection="1">
      <alignment horizontal="center" vertical="center" textRotation="90" wrapText="1"/>
    </xf>
    <xf numFmtId="0" fontId="3" fillId="0" borderId="42" xfId="2" applyFill="1" applyBorder="1" applyAlignment="1" applyProtection="1">
      <alignment vertical="center"/>
    </xf>
    <xf numFmtId="0" fontId="10" fillId="0" borderId="28" xfId="1" applyFont="1" applyBorder="1" applyAlignment="1" applyProtection="1">
      <alignment horizontal="center" textRotation="90"/>
    </xf>
    <xf numFmtId="0" fontId="10" fillId="0" borderId="34" xfId="1" applyFont="1" applyBorder="1" applyAlignment="1" applyProtection="1">
      <alignment horizontal="center"/>
    </xf>
    <xf numFmtId="0" fontId="10" fillId="0" borderId="41" xfId="1" applyFont="1" applyBorder="1" applyAlignment="1" applyProtection="1">
      <alignment horizontal="center"/>
    </xf>
    <xf numFmtId="0" fontId="10" fillId="0" borderId="27" xfId="1" applyFont="1" applyBorder="1" applyAlignment="1" applyProtection="1">
      <alignment horizontal="center" textRotation="90"/>
    </xf>
    <xf numFmtId="0" fontId="10" fillId="0" borderId="33" xfId="1" applyFont="1" applyBorder="1" applyAlignment="1" applyProtection="1">
      <alignment horizontal="center"/>
    </xf>
    <xf numFmtId="0" fontId="10" fillId="0" borderId="40" xfId="1" applyFont="1" applyBorder="1" applyAlignment="1" applyProtection="1">
      <alignment horizontal="center"/>
    </xf>
    <xf numFmtId="0" fontId="3" fillId="7" borderId="11" xfId="2" applyFill="1" applyBorder="1" applyAlignment="1" applyProtection="1">
      <alignment horizontal="left" vertical="center" wrapText="1"/>
      <protection locked="0"/>
    </xf>
    <xf numFmtId="0" fontId="3" fillId="7" borderId="12" xfId="2" applyFill="1" applyBorder="1" applyAlignment="1" applyProtection="1">
      <alignment horizontal="left" vertical="center" wrapText="1"/>
      <protection locked="0"/>
    </xf>
    <xf numFmtId="0" fontId="7" fillId="4" borderId="13" xfId="1" applyFont="1" applyFill="1" applyBorder="1" applyAlignment="1" applyProtection="1">
      <alignment horizontal="center" textRotation="90"/>
    </xf>
    <xf numFmtId="0" fontId="1" fillId="4" borderId="24" xfId="1" applyFill="1" applyBorder="1" applyAlignment="1" applyProtection="1">
      <alignment horizontal="center"/>
    </xf>
    <xf numFmtId="0" fontId="1" fillId="4" borderId="37" xfId="1" applyFill="1" applyBorder="1" applyAlignment="1" applyProtection="1">
      <alignment horizontal="center"/>
    </xf>
    <xf numFmtId="0" fontId="7" fillId="4" borderId="14" xfId="1" applyFont="1" applyFill="1" applyBorder="1" applyAlignment="1" applyProtection="1">
      <alignment horizontal="center" textRotation="90"/>
    </xf>
    <xf numFmtId="0" fontId="1" fillId="4" borderId="25" xfId="1" applyFill="1" applyBorder="1" applyAlignment="1" applyProtection="1">
      <alignment horizontal="center"/>
    </xf>
    <xf numFmtId="0" fontId="1" fillId="4" borderId="38" xfId="1" applyFill="1" applyBorder="1" applyAlignment="1" applyProtection="1">
      <alignment horizontal="center"/>
    </xf>
    <xf numFmtId="0" fontId="8" fillId="4" borderId="15" xfId="1" applyFont="1" applyFill="1" applyBorder="1" applyAlignment="1" applyProtection="1">
      <alignment horizontal="center" vertical="center" wrapText="1"/>
    </xf>
    <xf numFmtId="0" fontId="8" fillId="4" borderId="9" xfId="1" applyFont="1" applyFill="1" applyBorder="1" applyAlignment="1" applyProtection="1">
      <alignment horizontal="center" vertical="center" wrapText="1"/>
    </xf>
    <xf numFmtId="0" fontId="8" fillId="4" borderId="10" xfId="1" applyFont="1" applyFill="1" applyBorder="1" applyAlignment="1" applyProtection="1">
      <alignment horizontal="center" vertical="center" wrapText="1"/>
    </xf>
    <xf numFmtId="0" fontId="1" fillId="0" borderId="16" xfId="1" applyFont="1" applyBorder="1" applyAlignment="1" applyProtection="1">
      <alignment horizontal="right" vertical="center" wrapText="1"/>
    </xf>
    <xf numFmtId="0" fontId="3" fillId="0" borderId="17" xfId="2" applyBorder="1" applyAlignment="1" applyProtection="1">
      <alignment vertical="center"/>
    </xf>
    <xf numFmtId="0" fontId="3" fillId="0" borderId="18" xfId="2" applyBorder="1" applyAlignment="1" applyProtection="1">
      <alignment vertical="center"/>
    </xf>
    <xf numFmtId="0" fontId="9" fillId="7" borderId="23" xfId="1" applyFont="1" applyFill="1" applyBorder="1" applyAlignment="1" applyProtection="1">
      <alignment vertical="center" wrapText="1"/>
      <protection locked="0"/>
    </xf>
    <xf numFmtId="0" fontId="1" fillId="4" borderId="26" xfId="1" applyFont="1" applyFill="1" applyBorder="1" applyAlignment="1" applyProtection="1">
      <alignment horizontal="center" textRotation="90"/>
    </xf>
    <xf numFmtId="0" fontId="1" fillId="4" borderId="26" xfId="1" applyFont="1" applyFill="1" applyBorder="1" applyAlignment="1" applyProtection="1">
      <alignment horizontal="center"/>
    </xf>
    <xf numFmtId="0" fontId="1" fillId="4" borderId="39" xfId="1" applyFont="1" applyFill="1" applyBorder="1" applyAlignment="1" applyProtection="1">
      <alignment horizontal="center"/>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1" fillId="0" borderId="4" xfId="1" applyFont="1" applyBorder="1" applyAlignment="1" applyProtection="1">
      <alignment horizontal="right" vertical="center" wrapText="1"/>
    </xf>
    <xf numFmtId="0" fontId="3" fillId="0" borderId="5" xfId="2" applyBorder="1" applyAlignment="1" applyProtection="1">
      <alignment vertical="center"/>
    </xf>
    <xf numFmtId="0" fontId="3" fillId="0" borderId="6" xfId="2" applyBorder="1" applyAlignment="1" applyProtection="1">
      <alignment vertical="center"/>
    </xf>
    <xf numFmtId="0" fontId="4" fillId="4" borderId="8" xfId="1" applyFont="1" applyFill="1" applyBorder="1" applyAlignment="1" applyProtection="1">
      <alignment horizontal="center" vertical="center" wrapText="1"/>
    </xf>
    <xf numFmtId="0" fontId="4" fillId="4" borderId="9" xfId="1" applyFont="1" applyFill="1" applyBorder="1" applyAlignment="1" applyProtection="1">
      <alignment vertical="center"/>
    </xf>
    <xf numFmtId="0" fontId="4" fillId="4" borderId="10" xfId="1" applyFont="1" applyFill="1" applyBorder="1" applyAlignment="1" applyProtection="1">
      <alignment vertical="center"/>
    </xf>
    <xf numFmtId="0" fontId="4" fillId="4" borderId="20" xfId="1" applyFont="1" applyFill="1" applyBorder="1" applyAlignment="1" applyProtection="1">
      <alignment vertical="center"/>
    </xf>
    <xf numFmtId="0" fontId="4" fillId="4" borderId="21" xfId="1" applyFont="1" applyFill="1" applyBorder="1" applyAlignment="1" applyProtection="1">
      <alignment vertical="center"/>
    </xf>
    <xf numFmtId="0" fontId="4" fillId="4" borderId="22" xfId="1" applyFont="1" applyFill="1" applyBorder="1" applyAlignment="1" applyProtection="1">
      <alignment vertical="center"/>
    </xf>
    <xf numFmtId="0" fontId="1" fillId="5" borderId="11" xfId="1" applyFont="1" applyFill="1" applyBorder="1" applyAlignment="1" applyProtection="1">
      <alignment horizontal="center" vertical="center" wrapText="1"/>
    </xf>
    <xf numFmtId="0" fontId="1" fillId="5" borderId="12" xfId="1" applyFont="1" applyFill="1" applyBorder="1" applyAlignment="1" applyProtection="1">
      <alignment horizontal="center" vertical="center" wrapText="1"/>
    </xf>
    <xf numFmtId="0" fontId="3" fillId="0" borderId="11" xfId="2" applyBorder="1" applyAlignment="1" applyProtection="1">
      <alignment horizontal="left" vertical="center" wrapText="1"/>
      <protection locked="0"/>
    </xf>
    <xf numFmtId="0" fontId="3" fillId="0" borderId="12" xfId="2" applyBorder="1" applyAlignment="1" applyProtection="1">
      <alignment horizontal="left" vertical="center" wrapText="1"/>
      <protection locked="0"/>
    </xf>
  </cellXfs>
  <cellStyles count="10">
    <cellStyle name="Followed Hyperlink" xfId="6" builtinId="9" hidden="1"/>
    <cellStyle name="Followed Hyperlink" xfId="7" builtinId="9" hidden="1"/>
    <cellStyle name="Followed Hyperlink" xfId="9" builtinId="9" hidden="1"/>
    <cellStyle name="Hyperlink" xfId="8" builtinId="8" hidden="1"/>
    <cellStyle name="Normal" xfId="0" builtinId="0"/>
    <cellStyle name="Normal 2" xfId="2"/>
    <cellStyle name="Normal 3" xfId="3"/>
    <cellStyle name="Normal 4" xfId="4"/>
    <cellStyle name="Normal_SBT06-ProjectAssess-July06.xls" xfId="5"/>
    <cellStyle name="Normal_SBT06-Region-Aug06.xls" xfId="1"/>
  </cellStyles>
  <dxfs count="202">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rgb="FF008000"/>
      </font>
      <fill>
        <patternFill patternType="none">
          <fgColor indexed="64"/>
          <bgColor auto="1"/>
        </patternFill>
      </fill>
    </dxf>
    <dxf>
      <font>
        <color rgb="FFFF0000"/>
      </font>
      <fill>
        <patternFill patternType="none">
          <fgColor indexed="64"/>
          <bgColor auto="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ont>
        <color theme="1" tint="0.499984740745262"/>
      </font>
      <fill>
        <patternFill patternType="solid">
          <fgColor indexed="64"/>
          <bgColor theme="0" tint="-0.14999847407452621"/>
        </patternFill>
      </fill>
    </dxf>
    <dxf>
      <fill>
        <patternFill>
          <bgColor indexed="11"/>
        </patternFill>
      </fill>
    </dxf>
    <dxf>
      <fill>
        <patternFill>
          <bgColor indexed="11"/>
        </patternFill>
      </fill>
    </dxf>
    <dxf>
      <fill>
        <patternFill>
          <bgColor indexed="11"/>
        </patternFill>
      </fill>
    </dxf>
    <dxf>
      <fill>
        <patternFill>
          <bgColor indexed="2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55"/>
      </font>
      <fill>
        <patternFill>
          <bgColor indexed="22"/>
        </patternFill>
      </fill>
    </dxf>
    <dxf>
      <fill>
        <patternFill>
          <bgColor indexed="11"/>
        </patternFill>
      </fill>
    </dxf>
    <dxf>
      <font>
        <condense val="0"/>
        <extend val="0"/>
        <color indexed="55"/>
      </font>
      <fill>
        <patternFill>
          <bgColor indexed="22"/>
        </patternFill>
      </fill>
    </dxf>
    <dxf>
      <fill>
        <patternFill>
          <bgColor indexed="11"/>
        </patternFill>
      </fill>
    </dxf>
    <dxf>
      <fill>
        <patternFill>
          <bgColor indexed="22"/>
        </patternFill>
      </fill>
    </dxf>
    <dxf>
      <fill>
        <patternFill>
          <bgColor indexed="11"/>
        </patternFill>
      </fill>
    </dxf>
    <dxf>
      <fill>
        <patternFill>
          <bgColor indexed="11"/>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ont>
        <condense val="0"/>
        <extend val="0"/>
        <color indexed="55"/>
      </font>
      <fill>
        <patternFill>
          <bgColor indexed="22"/>
        </patternFill>
      </fill>
    </dxf>
    <dxf>
      <fill>
        <patternFill>
          <bgColor indexed="11"/>
        </patternFill>
      </fill>
    </dxf>
    <dxf>
      <fill>
        <patternFill>
          <bgColor indexed="11"/>
        </patternFill>
      </fill>
    </dxf>
    <dxf>
      <fill>
        <patternFill>
          <bgColor indexed="11"/>
        </patternFill>
      </fill>
    </dxf>
    <dxf>
      <font>
        <condense val="0"/>
        <extend val="0"/>
        <color indexed="55"/>
      </font>
      <fill>
        <patternFill>
          <bgColor indexed="22"/>
        </patternFill>
      </fill>
    </dxf>
    <dxf>
      <fill>
        <patternFill>
          <bgColor indexed="11"/>
        </patternFill>
      </fill>
    </dxf>
    <dxf>
      <fill>
        <patternFill>
          <bgColor indexed="11"/>
        </patternFill>
      </fill>
    </dxf>
    <dxf>
      <font>
        <condense val="0"/>
        <extend val="0"/>
        <color indexed="55"/>
      </font>
      <fill>
        <patternFill>
          <bgColor indexed="22"/>
        </patternFill>
      </fill>
    </dxf>
    <dxf>
      <font>
        <condense val="0"/>
        <extend val="0"/>
        <color indexed="55"/>
      </font>
      <fill>
        <patternFill>
          <bgColor indexed="22"/>
        </patternFill>
      </fill>
    </dxf>
    <dxf>
      <font>
        <condense val="0"/>
        <extend val="0"/>
        <color indexed="55"/>
      </font>
      <fill>
        <patternFill>
          <bgColor indexed="22"/>
        </patternFill>
      </fill>
    </dxf>
    <dxf>
      <fill>
        <patternFill>
          <bgColor indexed="11"/>
        </patternFill>
      </fill>
    </dxf>
    <dxf>
      <fill>
        <patternFill>
          <bgColor indexed="11"/>
        </patternFill>
      </fill>
    </dxf>
    <dxf>
      <font>
        <condense val="0"/>
        <extend val="0"/>
        <color indexed="55"/>
      </font>
      <fill>
        <patternFill>
          <bgColor indexed="22"/>
        </patternFill>
      </fill>
    </dxf>
    <dxf>
      <fill>
        <patternFill>
          <bgColor indexed="11"/>
        </patternFill>
      </fill>
    </dxf>
    <dxf>
      <font>
        <condense val="0"/>
        <extend val="0"/>
        <color indexed="55"/>
      </font>
      <fill>
        <patternFill>
          <bgColor indexed="22"/>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23"/>
      </font>
      <fill>
        <patternFill>
          <bgColor indexed="22"/>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ill>
        <patternFill>
          <bgColor indexed="22"/>
        </patternFill>
      </fill>
    </dxf>
    <dxf>
      <font>
        <condense val="0"/>
        <extend val="0"/>
        <color indexed="55"/>
      </font>
      <fill>
        <patternFill>
          <bgColor indexed="22"/>
        </patternFill>
      </fill>
    </dxf>
    <dxf>
      <fill>
        <patternFill>
          <bgColor indexed="11"/>
        </patternFill>
      </fill>
    </dxf>
    <dxf>
      <font>
        <condense val="0"/>
        <extend val="0"/>
        <color indexed="55"/>
      </font>
      <fill>
        <patternFill>
          <bgColor indexed="22"/>
        </patternFill>
      </fill>
    </dxf>
    <dxf>
      <fill>
        <patternFill>
          <bgColor indexed="11"/>
        </patternFill>
      </fill>
    </dxf>
    <dxf>
      <font>
        <condense val="0"/>
        <extend val="0"/>
        <color indexed="55"/>
      </font>
      <fill>
        <patternFill>
          <bgColor indexed="22"/>
        </patternFill>
      </fill>
    </dxf>
    <dxf>
      <fill>
        <patternFill>
          <bgColor indexed="11"/>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11"/>
        </patternFill>
      </fill>
    </dxf>
    <dxf>
      <fill>
        <patternFill>
          <bgColor indexed="22"/>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BTool_2014_A_Generic_Max_Dsn_10Jan14.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A"/>
      <sheetName val="BasicA"/>
      <sheetName val="ExamplesA"/>
      <sheetName val="KeyBmks"/>
      <sheetName val="ProcessA"/>
      <sheetName val="CriteriaA"/>
      <sheetName val="ContextA"/>
      <sheetName val="WeightS"/>
      <sheetName val="WeightA-G"/>
      <sheetName val="BmkS"/>
      <sheetName val="BmkA"/>
      <sheetName val="BmkB"/>
      <sheetName val="BmkC"/>
      <sheetName val="BmkD"/>
      <sheetName val="BmkE"/>
      <sheetName val="BmkF"/>
      <sheetName val="BmkG"/>
      <sheetName val="Emission"/>
      <sheetName val="EmbodiedA"/>
    </sheetNames>
    <sheetDataSet>
      <sheetData sheetId="0"/>
      <sheetData sheetId="1">
        <row r="1">
          <cell r="M1" t="str">
            <v>Generic</v>
          </cell>
        </row>
        <row r="2">
          <cell r="R2" t="str">
            <v>Pre-design Phase</v>
          </cell>
        </row>
        <row r="3">
          <cell r="R3" t="str">
            <v>Design Phase</v>
          </cell>
        </row>
        <row r="4">
          <cell r="R4" t="str">
            <v>Construction Phase</v>
          </cell>
        </row>
        <row r="5">
          <cell r="R5" t="str">
            <v>Operations Phase</v>
          </cell>
        </row>
        <row r="6">
          <cell r="R6" t="str">
            <v>All phases</v>
          </cell>
        </row>
        <row r="7">
          <cell r="B7" t="str">
            <v>AnyPlace</v>
          </cell>
        </row>
        <row r="8">
          <cell r="B8" t="str">
            <v>AnyCountry</v>
          </cell>
        </row>
        <row r="9">
          <cell r="R9" t="str">
            <v>Attached housing</v>
          </cell>
        </row>
        <row r="10">
          <cell r="R10" t="str">
            <v>Residential apartments</v>
          </cell>
        </row>
        <row r="11">
          <cell r="R11" t="str">
            <v>Hospitality (hotel)</v>
          </cell>
        </row>
        <row r="12">
          <cell r="R12" t="str">
            <v>Library</v>
          </cell>
          <cell r="V12" t="str">
            <v>The system is shown with Generic content and for Design Phase assessments for a location in AnyPlace, AnyCountry, suited to any or all of the following project or occupancy types: New construction with , and/or Offices, and/or Resto / cafeteria. _x000D__x000D_This file deals with generic projects in the designated location. Specific projects are assessed in File B, which permits the use any or all of the occupancies listed here and also inactivates certain benchmarks based on actual project characteristics.</v>
          </cell>
          <cell r="W12" t="str">
            <v>The system is shown with Generic content and for Design Phase assessments for a location in AnyPlace, AnyCountry, suited to any or all of the following project or occupancy types: New construction with , and/or Offices, and/or Resto / cafeteria. _x000D__x000D_This file deals with generic projects in the designated location. Specific projects are assessed in File B, which permits the use any or all of the occupancies listed here and also inactivates certain benchmarks based on actual project characteristics.</v>
          </cell>
        </row>
        <row r="13">
          <cell r="B13" t="str">
            <v>Design Phase</v>
          </cell>
          <cell r="R13" t="str">
            <v>Offices</v>
          </cell>
        </row>
        <row r="14">
          <cell r="B14" t="str">
            <v>Generic</v>
          </cell>
          <cell r="R14" t="str">
            <v>K to 12 school</v>
          </cell>
        </row>
        <row r="15">
          <cell r="B15" t="str">
            <v>New Construction</v>
          </cell>
          <cell r="R15" t="str">
            <v>Resto / cafeteria</v>
          </cell>
        </row>
        <row r="16">
          <cell r="R16" t="str">
            <v>Retail</v>
          </cell>
        </row>
        <row r="17">
          <cell r="R17" t="str">
            <v>Supermarket</v>
          </cell>
        </row>
        <row r="18">
          <cell r="R18" t="str">
            <v>Shopping Centre</v>
          </cell>
        </row>
        <row r="19">
          <cell r="R19" t="str">
            <v>Theatre - Cinema</v>
          </cell>
        </row>
        <row r="20">
          <cell r="R20" t="str">
            <v>Lobby, parking etc.</v>
          </cell>
        </row>
        <row r="26">
          <cell r="R26" t="str">
            <v/>
          </cell>
        </row>
        <row r="27">
          <cell r="R27" t="str">
            <v>Offices</v>
          </cell>
        </row>
        <row r="28">
          <cell r="R28" t="str">
            <v>Resto / cafeteria</v>
          </cell>
        </row>
        <row r="30">
          <cell r="R30" t="str">
            <v>Renovation</v>
          </cell>
        </row>
        <row r="31">
          <cell r="R31" t="str">
            <v>New Construction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0"/>
    <pageSetUpPr autoPageBreaks="0"/>
  </sheetPr>
  <dimension ref="A1:AL254"/>
  <sheetViews>
    <sheetView tabSelected="1" zoomScale="125" zoomScaleNormal="125" zoomScalePageLayoutView="125" workbookViewId="0">
      <pane ySplit="5" topLeftCell="A208" activePane="bottomLeft" state="frozen"/>
      <selection activeCell="V1" sqref="V1"/>
      <selection pane="bottomLeft" activeCell="V247" sqref="V247"/>
    </sheetView>
  </sheetViews>
  <sheetFormatPr baseColWidth="10" defaultColWidth="9.1640625" defaultRowHeight="13" outlineLevelRow="1" outlineLevelCol="1" x14ac:dyDescent="0"/>
  <cols>
    <col min="1" max="2" width="3.5" style="3" hidden="1" customWidth="1" outlineLevel="1"/>
    <col min="3" max="15" width="3.33203125" style="3" hidden="1" customWidth="1" outlineLevel="1"/>
    <col min="16" max="19" width="3.83203125" style="3" hidden="1" customWidth="1" outlineLevel="1"/>
    <col min="20" max="20" width="5.5" style="239" customWidth="1" collapsed="1"/>
    <col min="21" max="21" width="8.33203125" style="239" customWidth="1"/>
    <col min="22" max="22" width="67.6640625" style="240" customWidth="1"/>
    <col min="23" max="23" width="2.1640625" style="241" customWidth="1"/>
    <col min="24" max="24" width="5.6640625" style="3" hidden="1" customWidth="1" outlineLevel="1"/>
    <col min="25" max="25" width="6.6640625" style="3" hidden="1" customWidth="1" outlineLevel="1"/>
    <col min="26" max="26" width="6.83203125" style="3" hidden="1" customWidth="1" outlineLevel="1"/>
    <col min="27" max="27" width="67.6640625" style="242" hidden="1" customWidth="1" outlineLevel="1"/>
    <col min="28" max="28" width="6.83203125" style="243" hidden="1" customWidth="1" outlineLevel="1"/>
    <col min="29" max="29" width="67.6640625" style="244" hidden="1" customWidth="1" outlineLevel="1"/>
    <col min="30" max="30" width="6.83203125" style="245" hidden="1" customWidth="1" outlineLevel="1"/>
    <col min="31" max="31" width="70.1640625" style="244" hidden="1" customWidth="1" outlineLevel="1"/>
    <col min="32" max="32" width="10.5" style="3" customWidth="1" collapsed="1"/>
    <col min="33" max="33" width="9.1640625" style="3" customWidth="1"/>
    <col min="34" max="34" width="9.1640625" style="3"/>
    <col min="35" max="16384" width="9.1640625" style="6"/>
  </cols>
  <sheetData>
    <row r="1" spans="1:38" ht="35" customHeight="1" thickBot="1">
      <c r="A1" s="317" t="s">
        <v>0</v>
      </c>
      <c r="B1" s="318"/>
      <c r="C1" s="318"/>
      <c r="D1" s="318"/>
      <c r="E1" s="318"/>
      <c r="F1" s="318"/>
      <c r="G1" s="318"/>
      <c r="H1" s="318"/>
      <c r="I1" s="318"/>
      <c r="J1" s="318"/>
      <c r="K1" s="318"/>
      <c r="L1" s="318"/>
      <c r="M1" s="318"/>
      <c r="N1" s="318"/>
      <c r="O1" s="319"/>
      <c r="P1" s="320" t="str">
        <f>Z3</f>
        <v xml:space="preserve">Potentially applicable </v>
      </c>
      <c r="Q1" s="321"/>
      <c r="R1" s="322"/>
      <c r="S1" s="1"/>
      <c r="T1" s="323" t="str">
        <f>Z1</f>
        <v>Assessment parameters applicable to occupancy types listed for a Project Assessment in Design Phase, for AnyPlace, AnyCountry</v>
      </c>
      <c r="U1" s="324"/>
      <c r="V1" s="325"/>
      <c r="W1" s="2"/>
      <c r="X1" s="329" t="s">
        <v>1</v>
      </c>
      <c r="Y1" s="330"/>
      <c r="Z1" s="267" t="str">
        <f>IF($X$2="a",AB1,AD1)</f>
        <v>Assessment parameters applicable to occupancy types listed for a Project Assessment in Design Phase, for AnyPlace, AnyCountry</v>
      </c>
      <c r="AA1" s="268"/>
      <c r="AB1" s="331" t="str">
        <f>"Assessment parameters applicable to occupancy types listed for a "&amp;IF([1]BasicA!B13=R2,"Site Assessment in ","Project Assessment in "&amp;X3&amp;", for "&amp;[1]BasicA!$B$7&amp;", "&amp;[1]BasicA!B8)</f>
        <v>Assessment parameters applicable to occupancy types listed for a Project Assessment in Design Phase, for AnyPlace, AnyCountry</v>
      </c>
      <c r="AC1" s="332"/>
      <c r="AD1" s="299" t="str">
        <f>"Assessment parameters applicable to occupancy types listed for a "&amp;IF([1]BasicA!B13=R2,"Site Assessment in ","Project Assessment in "&amp;X3&amp;", for "&amp;[1]BasicA!$B$7&amp;", "&amp;[1]BasicA!B8)</f>
        <v>Assessment parameters applicable to occupancy types listed for a Project Assessment in Design Phase, for AnyPlace, AnyCountry</v>
      </c>
      <c r="AE1" s="300"/>
      <c r="AF1" s="4"/>
      <c r="AG1" s="4"/>
      <c r="AH1" s="4"/>
      <c r="AI1" s="5"/>
      <c r="AJ1" s="5"/>
      <c r="AK1" s="5"/>
      <c r="AL1" s="5"/>
    </row>
    <row r="2" spans="1:38" ht="35" customHeight="1">
      <c r="A2" s="301" t="str">
        <f>IF(A7=1,"New construction","New construction.")</f>
        <v>New construction.</v>
      </c>
      <c r="B2" s="304" t="str">
        <f>IF(B7=1,"Renovation","Renovation.")</f>
        <v>Renovation.</v>
      </c>
      <c r="C2" s="307" t="str">
        <f>Z2</f>
        <v>Primary Occupancy Types</v>
      </c>
      <c r="D2" s="308"/>
      <c r="E2" s="308"/>
      <c r="F2" s="308"/>
      <c r="G2" s="308"/>
      <c r="H2" s="308"/>
      <c r="I2" s="308"/>
      <c r="J2" s="308"/>
      <c r="K2" s="308"/>
      <c r="L2" s="308"/>
      <c r="M2" s="308"/>
      <c r="N2" s="308"/>
      <c r="O2" s="309"/>
      <c r="P2" s="310" t="str">
        <f>Z4</f>
        <v>Currently Applicable</v>
      </c>
      <c r="Q2" s="311"/>
      <c r="R2" s="312"/>
      <c r="S2" s="7"/>
      <c r="T2" s="326"/>
      <c r="U2" s="327"/>
      <c r="V2" s="328"/>
      <c r="W2" s="2"/>
      <c r="X2" s="265" t="str">
        <f>IF([1]BasicA!B14=[1]BasicA!M1,"a","b")</f>
        <v>a</v>
      </c>
      <c r="Y2" s="266"/>
      <c r="Z2" s="267" t="str">
        <f>IF($X$2="a",AB2,AD2)</f>
        <v>Primary Occupancy Types</v>
      </c>
      <c r="AA2" s="268"/>
      <c r="AB2" s="269" t="s">
        <v>2</v>
      </c>
      <c r="AC2" s="270"/>
      <c r="AD2" s="271" t="s">
        <v>2</v>
      </c>
      <c r="AE2" s="313"/>
      <c r="AF2" s="4"/>
      <c r="AG2" s="4"/>
      <c r="AH2" s="4"/>
      <c r="AI2" s="5"/>
      <c r="AJ2" s="5"/>
      <c r="AK2" s="5"/>
      <c r="AL2" s="5"/>
    </row>
    <row r="3" spans="1:38" ht="35" customHeight="1">
      <c r="A3" s="302"/>
      <c r="B3" s="305"/>
      <c r="C3" s="314" t="s">
        <v>3</v>
      </c>
      <c r="D3" s="296" t="str">
        <f>[1]BasicA!$R$9</f>
        <v>Attached housing</v>
      </c>
      <c r="E3" s="293" t="str">
        <f>[1]BasicA!$R$10</f>
        <v>Residential apartments</v>
      </c>
      <c r="F3" s="293" t="str">
        <f>[1]BasicA!$R$11</f>
        <v>Hospitality (hotel)</v>
      </c>
      <c r="G3" s="293" t="str">
        <f>[1]BasicA!$R$12</f>
        <v>Library</v>
      </c>
      <c r="H3" s="293" t="str">
        <f>[1]BasicA!$R$13</f>
        <v>Offices</v>
      </c>
      <c r="I3" s="293" t="str">
        <f>[1]BasicA!$R$14</f>
        <v>K to 12 school</v>
      </c>
      <c r="J3" s="293" t="str">
        <f>[1]BasicA!$R$15</f>
        <v>Resto / cafeteria</v>
      </c>
      <c r="K3" s="293" t="str">
        <f>[1]BasicA!$R$16</f>
        <v>Retail</v>
      </c>
      <c r="L3" s="293" t="str">
        <f>[1]BasicA!$R$17</f>
        <v>Supermarket</v>
      </c>
      <c r="M3" s="293" t="str">
        <f>[1]BasicA!$R$18</f>
        <v>Shopping Centre</v>
      </c>
      <c r="N3" s="293" t="str">
        <f>[1]BasicA!$R$19</f>
        <v>Theatre - Cinema</v>
      </c>
      <c r="O3" s="293" t="str">
        <f>[1]BasicA!$R$20</f>
        <v>Lobby, parking etc.</v>
      </c>
      <c r="P3" s="279" t="s">
        <v>4</v>
      </c>
      <c r="Q3" s="280"/>
      <c r="R3" s="280"/>
      <c r="S3" s="281"/>
      <c r="T3" s="282" t="str">
        <f>IF(X2="a",[1]BasicA!V12,[1]BasicA!W12)</f>
        <v>The system is shown with Generic content and for Design Phase assessments for a location in AnyPlace, AnyCountry, suited to any or all of the following project or occupancy types: New construction with , and/or Offices, and/or Resto / cafeteria. _x000D__x000D_This file deals with generic projects in the designated location. Specific projects are assessed in File B, which permits the use any or all of the occupancies listed here and also inactivates certain benchmarks based on actual project characteristics.</v>
      </c>
      <c r="U3" s="283"/>
      <c r="V3" s="284"/>
      <c r="W3" s="8"/>
      <c r="X3" s="289" t="str">
        <f>IF(X4=1,[1]BasicA!R2,IF(X4=2,[1]BasicA!R3,IF(X4=3,[1]BasicA!R4,IF(X4=4,[1]BasicA!R5,"N.A."))))</f>
        <v>Design Phase</v>
      </c>
      <c r="Y3" s="290"/>
      <c r="Z3" s="267" t="str">
        <f>IF($X$2="a",AB3,AD3)</f>
        <v xml:space="preserve">Potentially applicable </v>
      </c>
      <c r="AA3" s="268"/>
      <c r="AB3" s="269" t="s">
        <v>5</v>
      </c>
      <c r="AC3" s="270"/>
      <c r="AD3" s="271" t="s">
        <v>5</v>
      </c>
      <c r="AE3" s="272"/>
      <c r="AF3" s="4"/>
      <c r="AG3" s="4"/>
      <c r="AH3" s="4"/>
      <c r="AI3" s="5"/>
      <c r="AJ3" s="5"/>
      <c r="AK3" s="5"/>
      <c r="AL3" s="5"/>
    </row>
    <row r="4" spans="1:38" ht="45" customHeight="1">
      <c r="A4" s="302"/>
      <c r="B4" s="305"/>
      <c r="C4" s="315"/>
      <c r="D4" s="297"/>
      <c r="E4" s="294"/>
      <c r="F4" s="294"/>
      <c r="G4" s="294"/>
      <c r="H4" s="294"/>
      <c r="I4" s="294"/>
      <c r="J4" s="294"/>
      <c r="K4" s="294"/>
      <c r="L4" s="294"/>
      <c r="M4" s="294"/>
      <c r="N4" s="294"/>
      <c r="O4" s="294"/>
      <c r="P4" s="291" t="str">
        <f>IF([1]BasicA!$B$13=[1]BasicA!$R$2,"P-Dsn","P-Dsn.")</f>
        <v>P-Dsn.</v>
      </c>
      <c r="Q4" s="291" t="str">
        <f>IF([1]BasicA!$B$13=[1]BasicA!$R$3,"Dsn","Dsn.")</f>
        <v>Dsn</v>
      </c>
      <c r="R4" s="291" t="str">
        <f>IF([1]BasicA!$B$13=[1]BasicA!$R$4,"C&amp;C","C&amp;C.")</f>
        <v>C&amp;C.</v>
      </c>
      <c r="S4" s="291" t="str">
        <f>IF([1]BasicA!$B$13=[1]BasicA!$R$5,"Ops","Ops.")</f>
        <v>Ops.</v>
      </c>
      <c r="T4" s="285"/>
      <c r="U4" s="285"/>
      <c r="V4" s="286"/>
      <c r="W4" s="8"/>
      <c r="X4" s="265">
        <f>IF([1]BasicA!$B$13=[1]BasicA!R2,1,IF([1]BasicA!$B$13=[1]BasicA!R3,2,IF([1]BasicA!$B$13=[1]BasicA!R4,3,IF([1]BasicA!$B$13=[1]BasicA!R5,4,IF([1]BasicA!$B$13=[1]BasicA!R6,9,0)))))</f>
        <v>2</v>
      </c>
      <c r="Y4" s="266"/>
      <c r="Z4" s="267" t="str">
        <f>IF($X$2="a",AB4,AD4)</f>
        <v>Currently Applicable</v>
      </c>
      <c r="AA4" s="268"/>
      <c r="AB4" s="269" t="s">
        <v>6</v>
      </c>
      <c r="AC4" s="270"/>
      <c r="AD4" s="271" t="s">
        <v>6</v>
      </c>
      <c r="AE4" s="272"/>
      <c r="AF4" s="4"/>
      <c r="AG4" s="4"/>
      <c r="AH4" s="4"/>
      <c r="AI4" s="5"/>
      <c r="AJ4" s="5"/>
      <c r="AK4" s="5"/>
      <c r="AL4" s="5"/>
    </row>
    <row r="5" spans="1:38" ht="36" customHeight="1">
      <c r="A5" s="303"/>
      <c r="B5" s="306"/>
      <c r="C5" s="316"/>
      <c r="D5" s="298"/>
      <c r="E5" s="295"/>
      <c r="F5" s="295"/>
      <c r="G5" s="295"/>
      <c r="H5" s="295"/>
      <c r="I5" s="295"/>
      <c r="J5" s="295"/>
      <c r="K5" s="295"/>
      <c r="L5" s="295"/>
      <c r="M5" s="295"/>
      <c r="N5" s="295"/>
      <c r="O5" s="295"/>
      <c r="P5" s="292"/>
      <c r="Q5" s="292"/>
      <c r="R5" s="292"/>
      <c r="S5" s="292"/>
      <c r="T5" s="287"/>
      <c r="U5" s="287"/>
      <c r="V5" s="288"/>
      <c r="W5" s="8"/>
      <c r="X5" s="273" t="s">
        <v>7</v>
      </c>
      <c r="Y5" s="274"/>
      <c r="Z5" s="275" t="s">
        <v>8</v>
      </c>
      <c r="AA5" s="276"/>
      <c r="AB5" s="277" t="s">
        <v>9</v>
      </c>
      <c r="AC5" s="278"/>
      <c r="AD5" s="9"/>
      <c r="AE5" s="10" t="s">
        <v>10</v>
      </c>
      <c r="AF5" s="4"/>
      <c r="AG5" s="4"/>
      <c r="AH5" s="4"/>
      <c r="AI5" s="5"/>
      <c r="AJ5" s="5"/>
      <c r="AK5" s="5"/>
      <c r="AL5" s="5"/>
    </row>
    <row r="6" spans="1:38" ht="6.75" customHeight="1" thickBot="1">
      <c r="A6" s="11"/>
      <c r="T6" s="12"/>
      <c r="U6" s="13"/>
      <c r="V6" s="14"/>
      <c r="W6" s="15"/>
      <c r="X6" s="16"/>
      <c r="Y6" s="17"/>
      <c r="Z6" s="4"/>
      <c r="AA6" s="18"/>
      <c r="AB6" s="19"/>
      <c r="AC6" s="20"/>
      <c r="AD6" s="21"/>
      <c r="AE6" s="20"/>
      <c r="AF6" s="4"/>
      <c r="AG6" s="4"/>
      <c r="AH6" s="4"/>
      <c r="AI6" s="5"/>
      <c r="AJ6" s="5"/>
      <c r="AK6" s="5"/>
      <c r="AL6" s="5"/>
    </row>
    <row r="7" spans="1:38" ht="29" customHeight="1">
      <c r="A7" s="22">
        <v>0</v>
      </c>
      <c r="B7" s="22">
        <v>0</v>
      </c>
      <c r="C7" s="23">
        <v>0</v>
      </c>
      <c r="D7" s="23">
        <v>0</v>
      </c>
      <c r="E7" s="23">
        <v>0</v>
      </c>
      <c r="F7" s="23">
        <v>0</v>
      </c>
      <c r="G7" s="23">
        <v>0</v>
      </c>
      <c r="H7" s="23">
        <v>0</v>
      </c>
      <c r="I7" s="23">
        <v>0</v>
      </c>
      <c r="J7" s="23">
        <v>0</v>
      </c>
      <c r="K7" s="23">
        <v>0</v>
      </c>
      <c r="L7" s="23">
        <v>0</v>
      </c>
      <c r="M7" s="23">
        <v>0</v>
      </c>
      <c r="N7" s="23">
        <v>0</v>
      </c>
      <c r="O7" s="23">
        <v>0</v>
      </c>
      <c r="P7" s="24">
        <f>IF([1]BasicA!$B$13=[1]BasicA!$R$2,1,0)</f>
        <v>0</v>
      </c>
      <c r="Q7" s="25">
        <v>0</v>
      </c>
      <c r="R7" s="25">
        <v>0</v>
      </c>
      <c r="S7" s="25">
        <v>0</v>
      </c>
      <c r="T7" s="249" t="s">
        <v>11</v>
      </c>
      <c r="U7" s="250" t="str">
        <f>Z7</f>
        <v>Location, Services and Site Characteristics</v>
      </c>
      <c r="V7" s="251"/>
      <c r="W7" s="26"/>
      <c r="X7" s="27">
        <f>COUNTIF(Y8:Y45,"&gt;0")</f>
        <v>3</v>
      </c>
      <c r="Y7" s="28">
        <f>SUM(Y8:Y45)</f>
        <v>35</v>
      </c>
      <c r="Z7" s="29" t="str">
        <f>IF($X$2="a",AB7,AD7)</f>
        <v>Location, Services and Site Characteristics</v>
      </c>
      <c r="AA7" s="30"/>
      <c r="AB7" s="31" t="s">
        <v>12</v>
      </c>
      <c r="AC7" s="32"/>
      <c r="AD7" s="33" t="s">
        <v>12</v>
      </c>
      <c r="AE7" s="34"/>
      <c r="AF7" s="4"/>
      <c r="AG7" s="4"/>
      <c r="AH7" s="4"/>
      <c r="AI7" s="5"/>
      <c r="AJ7" s="5"/>
      <c r="AK7" s="5"/>
      <c r="AL7" s="5"/>
    </row>
    <row r="8" spans="1:38" ht="15.75" customHeight="1">
      <c r="A8" s="35"/>
      <c r="B8" s="36"/>
      <c r="C8" s="37"/>
      <c r="D8" s="37"/>
      <c r="E8" s="37"/>
      <c r="F8" s="37"/>
      <c r="G8" s="37"/>
      <c r="H8" s="37"/>
      <c r="I8" s="37"/>
      <c r="J8" s="37"/>
      <c r="K8" s="37"/>
      <c r="L8" s="37"/>
      <c r="M8" s="37"/>
      <c r="N8" s="37"/>
      <c r="O8" s="38"/>
      <c r="P8" s="39">
        <f t="shared" ref="P8:P45" si="0">IF($P$7=1,1,0)</f>
        <v>0</v>
      </c>
      <c r="Q8" s="40"/>
      <c r="R8" s="37"/>
      <c r="S8" s="41"/>
      <c r="T8" s="42" t="s">
        <v>13</v>
      </c>
      <c r="U8" s="256" t="str">
        <f>Z8</f>
        <v>Site Location and Context</v>
      </c>
      <c r="V8" s="257"/>
      <c r="W8" s="43"/>
      <c r="X8" s="44"/>
      <c r="Y8" s="45">
        <f>COUNTA(V9:V20)-COUNTIF(V9:V20,"N.A.")</f>
        <v>12</v>
      </c>
      <c r="Z8" s="46" t="str">
        <f>IF($X$2="a",AB8,AD8)</f>
        <v>Site Location and Context</v>
      </c>
      <c r="AA8" s="47"/>
      <c r="AB8" s="48" t="s">
        <v>14</v>
      </c>
      <c r="AC8" s="49"/>
      <c r="AD8" s="50" t="s">
        <v>15</v>
      </c>
      <c r="AE8" s="51"/>
      <c r="AF8" s="4"/>
      <c r="AG8" s="4"/>
      <c r="AH8" s="4"/>
      <c r="AI8" s="5"/>
      <c r="AJ8" s="5"/>
      <c r="AK8" s="5"/>
      <c r="AL8" s="5"/>
    </row>
    <row r="9" spans="1:38" ht="15.75" hidden="1" customHeight="1" outlineLevel="1">
      <c r="A9" s="35"/>
      <c r="B9" s="36"/>
      <c r="C9" s="36"/>
      <c r="D9" s="36"/>
      <c r="E9" s="36"/>
      <c r="F9" s="36"/>
      <c r="G9" s="36"/>
      <c r="H9" s="36"/>
      <c r="I9" s="36"/>
      <c r="J9" s="36"/>
      <c r="K9" s="36"/>
      <c r="L9" s="36"/>
      <c r="M9" s="36"/>
      <c r="N9" s="36"/>
      <c r="O9" s="52"/>
      <c r="P9" s="53">
        <f t="shared" si="0"/>
        <v>0</v>
      </c>
      <c r="Q9" s="54"/>
      <c r="R9" s="36"/>
      <c r="S9" s="55"/>
      <c r="T9" s="252"/>
      <c r="U9" s="56" t="str">
        <f>Z9</f>
        <v>S1.1</v>
      </c>
      <c r="V9" s="57" t="str">
        <f>AA9</f>
        <v>Location of site relative to zones of flood risk.</v>
      </c>
      <c r="W9" s="58"/>
      <c r="X9" s="17"/>
      <c r="Y9" s="59"/>
      <c r="Z9" s="46" t="str">
        <f>AB9</f>
        <v>S1.1</v>
      </c>
      <c r="AA9" s="60" t="str">
        <f t="shared" ref="AA9:AA20" si="1">IF($X$2="a",AC9,AE9)</f>
        <v>Location of site relative to zones of flood risk.</v>
      </c>
      <c r="AB9" s="48" t="s">
        <v>16</v>
      </c>
      <c r="AC9" s="61" t="s">
        <v>17</v>
      </c>
      <c r="AD9" s="62" t="str">
        <f t="shared" ref="AD9:AD20" si="2">$AB9</f>
        <v>S1.1</v>
      </c>
      <c r="AE9" s="63" t="s">
        <v>17</v>
      </c>
      <c r="AF9" s="4"/>
      <c r="AG9" s="4"/>
      <c r="AH9" s="4"/>
      <c r="AI9" s="5"/>
      <c r="AJ9" s="5"/>
      <c r="AK9" s="5"/>
      <c r="AL9" s="5"/>
    </row>
    <row r="10" spans="1:38" ht="15.75" hidden="1" customHeight="1" outlineLevel="1">
      <c r="A10" s="35"/>
      <c r="B10" s="36"/>
      <c r="C10" s="36"/>
      <c r="D10" s="36"/>
      <c r="E10" s="36"/>
      <c r="F10" s="36"/>
      <c r="G10" s="36"/>
      <c r="H10" s="36"/>
      <c r="I10" s="36"/>
      <c r="J10" s="36"/>
      <c r="K10" s="36"/>
      <c r="L10" s="36"/>
      <c r="M10" s="36"/>
      <c r="N10" s="36"/>
      <c r="O10" s="52"/>
      <c r="P10" s="53">
        <f t="shared" si="0"/>
        <v>0</v>
      </c>
      <c r="Q10" s="54"/>
      <c r="R10" s="36"/>
      <c r="S10" s="55"/>
      <c r="T10" s="252"/>
      <c r="U10" s="56" t="str">
        <f t="shared" ref="U10:V45" si="3">Z10</f>
        <v>S1.2</v>
      </c>
      <c r="V10" s="57" t="str">
        <f t="shared" si="3"/>
        <v>Location of site relative to zones of fire risk.</v>
      </c>
      <c r="W10" s="58"/>
      <c r="X10" s="17"/>
      <c r="Y10" s="59"/>
      <c r="Z10" s="46" t="str">
        <f t="shared" ref="Z10:Z20" si="4">AB10</f>
        <v>S1.2</v>
      </c>
      <c r="AA10" s="60" t="str">
        <f t="shared" si="1"/>
        <v>Location of site relative to zones of fire risk.</v>
      </c>
      <c r="AB10" s="48" t="s">
        <v>18</v>
      </c>
      <c r="AC10" s="61" t="s">
        <v>19</v>
      </c>
      <c r="AD10" s="62" t="str">
        <f t="shared" si="2"/>
        <v>S1.2</v>
      </c>
      <c r="AE10" s="63" t="s">
        <v>19</v>
      </c>
      <c r="AF10" s="4"/>
      <c r="AG10" s="4"/>
      <c r="AH10" s="4"/>
      <c r="AI10" s="5"/>
      <c r="AJ10" s="5"/>
      <c r="AK10" s="5"/>
      <c r="AL10" s="5"/>
    </row>
    <row r="11" spans="1:38" ht="15" hidden="1" customHeight="1" outlineLevel="1">
      <c r="A11" s="35"/>
      <c r="B11" s="36"/>
      <c r="C11" s="36"/>
      <c r="D11" s="36"/>
      <c r="E11" s="36"/>
      <c r="F11" s="36"/>
      <c r="G11" s="36"/>
      <c r="H11" s="36"/>
      <c r="I11" s="36"/>
      <c r="J11" s="64"/>
      <c r="K11" s="36"/>
      <c r="L11" s="36"/>
      <c r="M11" s="36"/>
      <c r="N11" s="36"/>
      <c r="O11" s="52"/>
      <c r="P11" s="53">
        <f t="shared" si="0"/>
        <v>0</v>
      </c>
      <c r="Q11" s="54"/>
      <c r="R11" s="36"/>
      <c r="S11" s="55"/>
      <c r="T11" s="252"/>
      <c r="U11" s="56" t="str">
        <f t="shared" si="3"/>
        <v>S1.3</v>
      </c>
      <c r="V11" s="57" t="str">
        <f t="shared" si="3"/>
        <v>Proximity of a site with potential residential occupancy to centres of employment or vice versa.</v>
      </c>
      <c r="W11" s="58"/>
      <c r="X11" s="17"/>
      <c r="Y11" s="59"/>
      <c r="Z11" s="46" t="str">
        <f t="shared" si="4"/>
        <v>S1.3</v>
      </c>
      <c r="AA11" s="60" t="str">
        <f t="shared" si="1"/>
        <v>Proximity of a site with potential residential occupancy to centres of employment or vice versa.</v>
      </c>
      <c r="AB11" s="48" t="s">
        <v>20</v>
      </c>
      <c r="AC11" s="65" t="s">
        <v>21</v>
      </c>
      <c r="AD11" s="62" t="str">
        <f t="shared" si="2"/>
        <v>S1.3</v>
      </c>
      <c r="AE11" s="66" t="s">
        <v>21</v>
      </c>
      <c r="AF11" s="4"/>
      <c r="AG11" s="4"/>
      <c r="AH11" s="4"/>
      <c r="AI11" s="5"/>
      <c r="AJ11" s="5"/>
      <c r="AK11" s="5"/>
      <c r="AL11" s="5"/>
    </row>
    <row r="12" spans="1:38" ht="15.75" hidden="1" customHeight="1" outlineLevel="1">
      <c r="A12" s="35"/>
      <c r="B12" s="36"/>
      <c r="C12" s="36"/>
      <c r="D12" s="36"/>
      <c r="E12" s="36"/>
      <c r="F12" s="36"/>
      <c r="G12" s="36"/>
      <c r="H12" s="36"/>
      <c r="I12" s="36"/>
      <c r="J12" s="36"/>
      <c r="K12" s="36"/>
      <c r="L12" s="36"/>
      <c r="M12" s="36"/>
      <c r="N12" s="36"/>
      <c r="O12" s="52"/>
      <c r="P12" s="53">
        <f t="shared" si="0"/>
        <v>0</v>
      </c>
      <c r="Q12" s="54"/>
      <c r="R12" s="36"/>
      <c r="S12" s="55"/>
      <c r="T12" s="252"/>
      <c r="U12" s="56" t="str">
        <f t="shared" si="3"/>
        <v>S1.4</v>
      </c>
      <c r="V12" s="57" t="str">
        <f t="shared" si="3"/>
        <v>Proximity to public transportation access points.</v>
      </c>
      <c r="W12" s="58"/>
      <c r="X12" s="17"/>
      <c r="Y12" s="59"/>
      <c r="Z12" s="46" t="str">
        <f t="shared" si="4"/>
        <v>S1.4</v>
      </c>
      <c r="AA12" s="60" t="str">
        <f t="shared" si="1"/>
        <v>Proximity to public transportation access points.</v>
      </c>
      <c r="AB12" s="48" t="s">
        <v>22</v>
      </c>
      <c r="AC12" s="61" t="s">
        <v>23</v>
      </c>
      <c r="AD12" s="62" t="str">
        <f t="shared" si="2"/>
        <v>S1.4</v>
      </c>
      <c r="AE12" s="63" t="s">
        <v>23</v>
      </c>
      <c r="AF12" s="4"/>
      <c r="AG12" s="4"/>
      <c r="AH12" s="4"/>
      <c r="AI12" s="5"/>
      <c r="AJ12" s="5"/>
      <c r="AK12" s="5"/>
      <c r="AL12" s="5"/>
    </row>
    <row r="13" spans="1:38" ht="15.75" hidden="1" customHeight="1" outlineLevel="1">
      <c r="A13" s="35"/>
      <c r="B13" s="36"/>
      <c r="C13" s="36"/>
      <c r="D13" s="36"/>
      <c r="E13" s="36"/>
      <c r="F13" s="36"/>
      <c r="G13" s="36"/>
      <c r="H13" s="36"/>
      <c r="I13" s="36"/>
      <c r="J13" s="36"/>
      <c r="K13" s="36"/>
      <c r="L13" s="36"/>
      <c r="M13" s="36"/>
      <c r="N13" s="36"/>
      <c r="O13" s="52"/>
      <c r="P13" s="53">
        <f t="shared" si="0"/>
        <v>0</v>
      </c>
      <c r="Q13" s="54"/>
      <c r="R13" s="36"/>
      <c r="S13" s="55"/>
      <c r="T13" s="252"/>
      <c r="U13" s="56" t="str">
        <f>Z13</f>
        <v>S1.5</v>
      </c>
      <c r="V13" s="57" t="str">
        <f t="shared" si="3"/>
        <v>Proximity to emergency services.</v>
      </c>
      <c r="W13" s="58"/>
      <c r="X13" s="17"/>
      <c r="Y13" s="59"/>
      <c r="Z13" s="46" t="str">
        <f>AB13</f>
        <v>S1.5</v>
      </c>
      <c r="AA13" s="60" t="str">
        <f t="shared" si="1"/>
        <v>Proximity to emergency services.</v>
      </c>
      <c r="AB13" s="48" t="s">
        <v>24</v>
      </c>
      <c r="AC13" s="65" t="s">
        <v>25</v>
      </c>
      <c r="AD13" s="62" t="str">
        <f t="shared" si="2"/>
        <v>S1.5</v>
      </c>
      <c r="AE13" s="66" t="s">
        <v>25</v>
      </c>
      <c r="AF13" s="4"/>
      <c r="AG13" s="4"/>
      <c r="AH13" s="4"/>
      <c r="AI13" s="5"/>
      <c r="AJ13" s="5"/>
      <c r="AK13" s="5"/>
      <c r="AL13" s="5"/>
    </row>
    <row r="14" spans="1:38" ht="15.75" hidden="1" customHeight="1" outlineLevel="1">
      <c r="A14" s="35"/>
      <c r="B14" s="36"/>
      <c r="C14" s="36"/>
      <c r="D14" s="36"/>
      <c r="E14" s="36"/>
      <c r="F14" s="36"/>
      <c r="G14" s="36"/>
      <c r="H14" s="36"/>
      <c r="I14" s="36"/>
      <c r="J14" s="36"/>
      <c r="K14" s="36"/>
      <c r="L14" s="36"/>
      <c r="M14" s="36"/>
      <c r="N14" s="36"/>
      <c r="O14" s="52"/>
      <c r="P14" s="53">
        <f t="shared" si="0"/>
        <v>0</v>
      </c>
      <c r="Q14" s="54"/>
      <c r="R14" s="36"/>
      <c r="S14" s="55"/>
      <c r="T14" s="252"/>
      <c r="U14" s="56" t="str">
        <f t="shared" si="3"/>
        <v>S1.6</v>
      </c>
      <c r="V14" s="57" t="str">
        <f t="shared" si="3"/>
        <v>Proximity to health care facilities.</v>
      </c>
      <c r="W14" s="58"/>
      <c r="X14" s="17"/>
      <c r="Y14" s="59"/>
      <c r="Z14" s="46" t="str">
        <f t="shared" si="4"/>
        <v>S1.6</v>
      </c>
      <c r="AA14" s="60" t="str">
        <f t="shared" si="1"/>
        <v>Proximity to health care facilities.</v>
      </c>
      <c r="AB14" s="48" t="s">
        <v>26</v>
      </c>
      <c r="AC14" s="65" t="s">
        <v>27</v>
      </c>
      <c r="AD14" s="62" t="str">
        <f t="shared" si="2"/>
        <v>S1.6</v>
      </c>
      <c r="AE14" s="67" t="s">
        <v>27</v>
      </c>
      <c r="AF14" s="4"/>
      <c r="AG14" s="4"/>
      <c r="AH14" s="4"/>
      <c r="AI14" s="5"/>
      <c r="AJ14" s="5"/>
      <c r="AK14" s="5"/>
      <c r="AL14" s="5"/>
    </row>
    <row r="15" spans="1:38" ht="15.75" hidden="1" customHeight="1" outlineLevel="1">
      <c r="A15" s="68">
        <f t="shared" ref="A15:E16" si="5">IF(A$86=1,1,0)</f>
        <v>1</v>
      </c>
      <c r="B15" s="69">
        <f t="shared" si="5"/>
        <v>0</v>
      </c>
      <c r="C15" s="70">
        <f t="shared" si="5"/>
        <v>1</v>
      </c>
      <c r="D15" s="36"/>
      <c r="E15" s="71">
        <f t="shared" si="5"/>
        <v>0</v>
      </c>
      <c r="F15" s="36"/>
      <c r="G15" s="36"/>
      <c r="H15" s="36"/>
      <c r="I15" s="36"/>
      <c r="J15" s="36"/>
      <c r="K15" s="36"/>
      <c r="L15" s="36"/>
      <c r="M15" s="36"/>
      <c r="N15" s="36"/>
      <c r="O15" s="52"/>
      <c r="P15" s="53">
        <f t="shared" si="0"/>
        <v>0</v>
      </c>
      <c r="Q15" s="54"/>
      <c r="R15" s="36"/>
      <c r="S15" s="55"/>
      <c r="T15" s="252"/>
      <c r="U15" s="56" t="str">
        <f>Z15</f>
        <v>S1.7</v>
      </c>
      <c r="V15" s="57" t="str">
        <f t="shared" si="3"/>
        <v>Proximity to public primary educational facilities.</v>
      </c>
      <c r="W15" s="58"/>
      <c r="X15" s="17"/>
      <c r="Y15" s="59"/>
      <c r="Z15" s="46" t="str">
        <f>AB15</f>
        <v>S1.7</v>
      </c>
      <c r="AA15" s="60" t="str">
        <f t="shared" si="1"/>
        <v>Proximity to public primary educational facilities.</v>
      </c>
      <c r="AB15" s="48" t="s">
        <v>28</v>
      </c>
      <c r="AC15" s="65" t="s">
        <v>29</v>
      </c>
      <c r="AD15" s="62" t="str">
        <f t="shared" si="2"/>
        <v>S1.7</v>
      </c>
      <c r="AE15" s="67" t="s">
        <v>29</v>
      </c>
      <c r="AF15" s="4"/>
      <c r="AG15" s="4"/>
      <c r="AH15" s="4"/>
      <c r="AI15" s="5"/>
      <c r="AJ15" s="5"/>
      <c r="AK15" s="5"/>
      <c r="AL15" s="5"/>
    </row>
    <row r="16" spans="1:38" ht="15.75" hidden="1" customHeight="1" outlineLevel="1">
      <c r="A16" s="68">
        <f t="shared" si="5"/>
        <v>1</v>
      </c>
      <c r="B16" s="69">
        <f t="shared" si="5"/>
        <v>0</v>
      </c>
      <c r="C16" s="70">
        <f t="shared" si="5"/>
        <v>1</v>
      </c>
      <c r="D16" s="36"/>
      <c r="E16" s="71">
        <f t="shared" si="5"/>
        <v>0</v>
      </c>
      <c r="F16" s="36"/>
      <c r="G16" s="36"/>
      <c r="H16" s="36"/>
      <c r="I16" s="36"/>
      <c r="J16" s="36"/>
      <c r="K16" s="36"/>
      <c r="L16" s="36"/>
      <c r="M16" s="36"/>
      <c r="N16" s="36"/>
      <c r="O16" s="52"/>
      <c r="P16" s="53">
        <f t="shared" si="0"/>
        <v>0</v>
      </c>
      <c r="Q16" s="54"/>
      <c r="R16" s="36"/>
      <c r="S16" s="55"/>
      <c r="T16" s="252"/>
      <c r="U16" s="56" t="str">
        <f t="shared" si="3"/>
        <v>S1.8</v>
      </c>
      <c r="V16" s="57" t="str">
        <f t="shared" si="3"/>
        <v>Proximity to public secondary educational facilities.</v>
      </c>
      <c r="W16" s="58"/>
      <c r="X16" s="17"/>
      <c r="Y16" s="59"/>
      <c r="Z16" s="46" t="str">
        <f t="shared" si="4"/>
        <v>S1.8</v>
      </c>
      <c r="AA16" s="60" t="str">
        <f t="shared" si="1"/>
        <v>Proximity to public secondary educational facilities.</v>
      </c>
      <c r="AB16" s="48" t="s">
        <v>30</v>
      </c>
      <c r="AC16" s="65" t="s">
        <v>31</v>
      </c>
      <c r="AD16" s="62" t="str">
        <f t="shared" si="2"/>
        <v>S1.8</v>
      </c>
      <c r="AE16" s="67" t="s">
        <v>31</v>
      </c>
      <c r="AF16" s="4"/>
      <c r="AG16" s="4"/>
      <c r="AH16" s="4"/>
      <c r="AI16" s="5"/>
      <c r="AJ16" s="5"/>
      <c r="AK16" s="5"/>
      <c r="AL16" s="5"/>
    </row>
    <row r="17" spans="1:38" ht="15.75" hidden="1" customHeight="1" outlineLevel="1">
      <c r="A17" s="35"/>
      <c r="B17" s="36"/>
      <c r="C17" s="36"/>
      <c r="D17" s="36"/>
      <c r="E17" s="36"/>
      <c r="F17" s="36"/>
      <c r="G17" s="36"/>
      <c r="H17" s="36"/>
      <c r="I17" s="36"/>
      <c r="J17" s="36"/>
      <c r="K17" s="36"/>
      <c r="L17" s="36"/>
      <c r="M17" s="36"/>
      <c r="N17" s="36"/>
      <c r="O17" s="52"/>
      <c r="P17" s="53">
        <f t="shared" si="0"/>
        <v>0</v>
      </c>
      <c r="Q17" s="54"/>
      <c r="R17" s="36"/>
      <c r="S17" s="55"/>
      <c r="T17" s="252"/>
      <c r="U17" s="56" t="str">
        <f t="shared" si="3"/>
        <v>S1.9</v>
      </c>
      <c r="V17" s="57" t="str">
        <f t="shared" si="3"/>
        <v>Proximity to public, social and recreation facilities.</v>
      </c>
      <c r="W17" s="58"/>
      <c r="X17" s="17"/>
      <c r="Y17" s="59"/>
      <c r="Z17" s="46" t="str">
        <f t="shared" si="4"/>
        <v>S1.9</v>
      </c>
      <c r="AA17" s="60" t="str">
        <f t="shared" si="1"/>
        <v>Proximity to public, social and recreation facilities.</v>
      </c>
      <c r="AB17" s="48" t="s">
        <v>32</v>
      </c>
      <c r="AC17" s="65" t="s">
        <v>33</v>
      </c>
      <c r="AD17" s="62" t="str">
        <f t="shared" si="2"/>
        <v>S1.9</v>
      </c>
      <c r="AE17" s="67" t="s">
        <v>33</v>
      </c>
      <c r="AF17" s="4"/>
      <c r="AG17" s="4"/>
      <c r="AH17" s="4"/>
      <c r="AI17" s="5"/>
      <c r="AJ17" s="5"/>
      <c r="AK17" s="5"/>
      <c r="AL17" s="5"/>
    </row>
    <row r="18" spans="1:38" ht="15.75" hidden="1" customHeight="1" outlineLevel="1">
      <c r="A18" s="35"/>
      <c r="B18" s="36"/>
      <c r="C18" s="36"/>
      <c r="D18" s="36"/>
      <c r="E18" s="36"/>
      <c r="F18" s="36"/>
      <c r="G18" s="36"/>
      <c r="H18" s="36"/>
      <c r="I18" s="36"/>
      <c r="J18" s="36"/>
      <c r="K18" s="36"/>
      <c r="L18" s="36"/>
      <c r="M18" s="36"/>
      <c r="N18" s="36"/>
      <c r="O18" s="52"/>
      <c r="P18" s="53">
        <f t="shared" si="0"/>
        <v>0</v>
      </c>
      <c r="Q18" s="54"/>
      <c r="R18" s="36"/>
      <c r="S18" s="55"/>
      <c r="T18" s="252"/>
      <c r="U18" s="56" t="str">
        <f>Z18</f>
        <v>S1.10</v>
      </c>
      <c r="V18" s="57" t="str">
        <f t="shared" si="3"/>
        <v>Proximity to small retail commercial facilities.</v>
      </c>
      <c r="W18" s="58"/>
      <c r="X18" s="17"/>
      <c r="Y18" s="59"/>
      <c r="Z18" s="46" t="str">
        <f>AB18</f>
        <v>S1.10</v>
      </c>
      <c r="AA18" s="60" t="str">
        <f t="shared" si="1"/>
        <v>Proximity to small retail commercial facilities.</v>
      </c>
      <c r="AB18" s="48" t="s">
        <v>34</v>
      </c>
      <c r="AC18" s="65" t="s">
        <v>35</v>
      </c>
      <c r="AD18" s="62" t="str">
        <f t="shared" si="2"/>
        <v>S1.10</v>
      </c>
      <c r="AE18" s="67" t="s">
        <v>35</v>
      </c>
      <c r="AF18" s="4"/>
      <c r="AG18" s="4"/>
      <c r="AH18" s="4"/>
      <c r="AI18" s="5"/>
      <c r="AJ18" s="5"/>
      <c r="AK18" s="5"/>
      <c r="AL18" s="5"/>
    </row>
    <row r="19" spans="1:38" ht="15.75" hidden="1" customHeight="1" outlineLevel="1">
      <c r="A19" s="35"/>
      <c r="B19" s="36"/>
      <c r="C19" s="36"/>
      <c r="D19" s="36"/>
      <c r="E19" s="36"/>
      <c r="F19" s="36"/>
      <c r="G19" s="36"/>
      <c r="H19" s="36"/>
      <c r="I19" s="36"/>
      <c r="J19" s="36"/>
      <c r="K19" s="36"/>
      <c r="L19" s="36"/>
      <c r="M19" s="36"/>
      <c r="N19" s="36"/>
      <c r="O19" s="52"/>
      <c r="P19" s="53">
        <f t="shared" si="0"/>
        <v>0</v>
      </c>
      <c r="Q19" s="54"/>
      <c r="R19" s="36"/>
      <c r="S19" s="55"/>
      <c r="T19" s="252"/>
      <c r="U19" s="56" t="str">
        <f t="shared" si="3"/>
        <v>S1.11</v>
      </c>
      <c r="V19" s="57" t="str">
        <f t="shared" si="3"/>
        <v>Proximity to large retail commercial facilities.</v>
      </c>
      <c r="W19" s="58"/>
      <c r="X19" s="17"/>
      <c r="Y19" s="59"/>
      <c r="Z19" s="46" t="str">
        <f t="shared" si="4"/>
        <v>S1.11</v>
      </c>
      <c r="AA19" s="60" t="str">
        <f t="shared" si="1"/>
        <v>Proximity to large retail commercial facilities.</v>
      </c>
      <c r="AB19" s="48" t="s">
        <v>36</v>
      </c>
      <c r="AC19" s="65" t="s">
        <v>37</v>
      </c>
      <c r="AD19" s="62" t="str">
        <f t="shared" si="2"/>
        <v>S1.11</v>
      </c>
      <c r="AE19" s="67" t="s">
        <v>37</v>
      </c>
      <c r="AF19" s="4"/>
      <c r="AG19" s="4"/>
      <c r="AH19" s="4"/>
      <c r="AI19" s="5"/>
      <c r="AJ19" s="5"/>
      <c r="AK19" s="5"/>
      <c r="AL19" s="5"/>
    </row>
    <row r="20" spans="1:38" ht="15.75" hidden="1" customHeight="1" outlineLevel="1">
      <c r="A20" s="35"/>
      <c r="B20" s="36"/>
      <c r="C20" s="36"/>
      <c r="D20" s="36"/>
      <c r="E20" s="36"/>
      <c r="F20" s="36"/>
      <c r="G20" s="36"/>
      <c r="H20" s="36"/>
      <c r="I20" s="36"/>
      <c r="J20" s="36"/>
      <c r="K20" s="36"/>
      <c r="L20" s="36"/>
      <c r="M20" s="36"/>
      <c r="N20" s="36"/>
      <c r="O20" s="52"/>
      <c r="P20" s="72">
        <f t="shared" si="0"/>
        <v>0</v>
      </c>
      <c r="Q20" s="54"/>
      <c r="R20" s="36"/>
      <c r="S20" s="55"/>
      <c r="T20" s="252"/>
      <c r="U20" s="56" t="str">
        <f t="shared" si="3"/>
        <v>S1.12</v>
      </c>
      <c r="V20" s="57" t="str">
        <f t="shared" si="3"/>
        <v>Proximity to other facilities of local importance.</v>
      </c>
      <c r="W20" s="58"/>
      <c r="X20" s="17"/>
      <c r="Y20" s="59"/>
      <c r="Z20" s="46" t="str">
        <f t="shared" si="4"/>
        <v>S1.12</v>
      </c>
      <c r="AA20" s="60" t="str">
        <f t="shared" si="1"/>
        <v>Proximity to other facilities of local importance.</v>
      </c>
      <c r="AB20" s="48" t="s">
        <v>38</v>
      </c>
      <c r="AC20" s="65" t="s">
        <v>39</v>
      </c>
      <c r="AD20" s="62" t="str">
        <f t="shared" si="2"/>
        <v>S1.12</v>
      </c>
      <c r="AE20" s="67" t="s">
        <v>39</v>
      </c>
      <c r="AF20" s="4"/>
      <c r="AG20" s="4"/>
      <c r="AH20" s="4"/>
      <c r="AI20" s="5"/>
      <c r="AJ20" s="5"/>
      <c r="AK20" s="5"/>
      <c r="AL20" s="5"/>
    </row>
    <row r="21" spans="1:38" ht="15.75" customHeight="1" collapsed="1">
      <c r="A21" s="35"/>
      <c r="B21" s="36"/>
      <c r="C21" s="36"/>
      <c r="D21" s="36"/>
      <c r="E21" s="36"/>
      <c r="F21" s="36"/>
      <c r="G21" s="36"/>
      <c r="H21" s="36"/>
      <c r="I21" s="36"/>
      <c r="J21" s="36"/>
      <c r="K21" s="36"/>
      <c r="L21" s="36"/>
      <c r="M21" s="36"/>
      <c r="N21" s="36"/>
      <c r="O21" s="52"/>
      <c r="P21" s="73">
        <f t="shared" si="0"/>
        <v>0</v>
      </c>
      <c r="Q21" s="54"/>
      <c r="R21" s="36"/>
      <c r="S21" s="55"/>
      <c r="T21" s="42" t="s">
        <v>40</v>
      </c>
      <c r="U21" s="256" t="str">
        <f>Z21</f>
        <v>Off-site services available</v>
      </c>
      <c r="V21" s="257"/>
      <c r="W21" s="43"/>
      <c r="X21" s="44"/>
      <c r="Y21" s="45">
        <f>COUNTA(V22:V30)-COUNTIF(V22:V30,"N.A.")</f>
        <v>9</v>
      </c>
      <c r="Z21" s="46" t="str">
        <f>IF($X$2="a",AB21,AD21)</f>
        <v>Off-site services available</v>
      </c>
      <c r="AA21" s="47"/>
      <c r="AB21" s="48" t="s">
        <v>41</v>
      </c>
      <c r="AC21" s="49"/>
      <c r="AD21" s="74" t="s">
        <v>41</v>
      </c>
      <c r="AE21" s="75"/>
      <c r="AF21" s="4"/>
      <c r="AG21" s="4"/>
      <c r="AH21" s="4"/>
      <c r="AI21" s="5"/>
      <c r="AJ21" s="5"/>
      <c r="AK21" s="5"/>
      <c r="AL21" s="5"/>
    </row>
    <row r="22" spans="1:38" ht="15.75" hidden="1" customHeight="1" outlineLevel="1">
      <c r="A22" s="35"/>
      <c r="B22" s="36"/>
      <c r="C22" s="36"/>
      <c r="D22" s="36"/>
      <c r="E22" s="36"/>
      <c r="F22" s="36"/>
      <c r="G22" s="36"/>
      <c r="H22" s="36"/>
      <c r="I22" s="36"/>
      <c r="J22" s="36"/>
      <c r="K22" s="36"/>
      <c r="L22" s="36"/>
      <c r="M22" s="36"/>
      <c r="N22" s="36"/>
      <c r="O22" s="52"/>
      <c r="P22" s="53">
        <f t="shared" si="0"/>
        <v>0</v>
      </c>
      <c r="Q22" s="54"/>
      <c r="R22" s="36"/>
      <c r="S22" s="55"/>
      <c r="T22" s="252"/>
      <c r="U22" s="56" t="str">
        <f t="shared" si="3"/>
        <v>S2.1</v>
      </c>
      <c r="V22" s="57" t="str">
        <f t="shared" si="3"/>
        <v>Frequency of service of local public transportation systems.</v>
      </c>
      <c r="W22" s="58"/>
      <c r="X22" s="17"/>
      <c r="Y22" s="59"/>
      <c r="Z22" s="46" t="str">
        <f t="shared" ref="Z22:Z30" si="6">AB22</f>
        <v>S2.1</v>
      </c>
      <c r="AA22" s="60" t="str">
        <f t="shared" ref="AA22:AA30" si="7">IF($X$2="a",AC22,AE22)</f>
        <v>Frequency of service of local public transportation systems.</v>
      </c>
      <c r="AB22" s="76" t="s">
        <v>42</v>
      </c>
      <c r="AC22" s="61" t="s">
        <v>43</v>
      </c>
      <c r="AD22" s="62" t="str">
        <f t="shared" ref="AD22:AD30" si="8">$AB22</f>
        <v>S2.1</v>
      </c>
      <c r="AE22" s="75" t="s">
        <v>44</v>
      </c>
      <c r="AF22" s="4"/>
      <c r="AG22" s="4"/>
      <c r="AH22" s="4"/>
      <c r="AI22" s="5"/>
      <c r="AJ22" s="5"/>
      <c r="AK22" s="5"/>
      <c r="AL22" s="5"/>
    </row>
    <row r="23" spans="1:38" ht="15.75" hidden="1" customHeight="1" outlineLevel="1">
      <c r="A23" s="35"/>
      <c r="B23" s="36"/>
      <c r="C23" s="36"/>
      <c r="D23" s="36"/>
      <c r="E23" s="36"/>
      <c r="F23" s="36"/>
      <c r="G23" s="36"/>
      <c r="H23" s="36"/>
      <c r="I23" s="36"/>
      <c r="J23" s="36"/>
      <c r="K23" s="36"/>
      <c r="L23" s="36"/>
      <c r="M23" s="36"/>
      <c r="N23" s="36"/>
      <c r="O23" s="52"/>
      <c r="P23" s="53">
        <f t="shared" si="0"/>
        <v>0</v>
      </c>
      <c r="Q23" s="54"/>
      <c r="R23" s="36"/>
      <c r="S23" s="55"/>
      <c r="T23" s="252"/>
      <c r="U23" s="56" t="str">
        <f t="shared" si="3"/>
        <v>S2.2</v>
      </c>
      <c r="V23" s="57" t="str">
        <f t="shared" si="3"/>
        <v>Availability of renewable energy sources in the district.</v>
      </c>
      <c r="W23" s="58"/>
      <c r="X23" s="17"/>
      <c r="Y23" s="59"/>
      <c r="Z23" s="46" t="str">
        <f t="shared" si="6"/>
        <v>S2.2</v>
      </c>
      <c r="AA23" s="60" t="str">
        <f t="shared" si="7"/>
        <v>Availability of renewable energy sources in the district.</v>
      </c>
      <c r="AB23" s="76" t="s">
        <v>45</v>
      </c>
      <c r="AC23" s="61" t="s">
        <v>46</v>
      </c>
      <c r="AD23" s="62" t="str">
        <f t="shared" si="8"/>
        <v>S2.2</v>
      </c>
      <c r="AE23" s="75" t="s">
        <v>46</v>
      </c>
      <c r="AF23" s="4"/>
      <c r="AG23" s="4"/>
      <c r="AH23" s="4"/>
      <c r="AI23" s="5"/>
      <c r="AJ23" s="5"/>
      <c r="AK23" s="5"/>
      <c r="AL23" s="5"/>
    </row>
    <row r="24" spans="1:38" ht="15.75" hidden="1" customHeight="1" outlineLevel="1">
      <c r="A24" s="35"/>
      <c r="B24" s="36"/>
      <c r="C24" s="36"/>
      <c r="D24" s="36"/>
      <c r="E24" s="36"/>
      <c r="F24" s="36"/>
      <c r="G24" s="36"/>
      <c r="H24" s="36"/>
      <c r="I24" s="36"/>
      <c r="J24" s="36"/>
      <c r="K24" s="36"/>
      <c r="L24" s="36"/>
      <c r="M24" s="36"/>
      <c r="N24" s="36"/>
      <c r="O24" s="52"/>
      <c r="P24" s="53">
        <f t="shared" si="0"/>
        <v>0</v>
      </c>
      <c r="Q24" s="54"/>
      <c r="R24" s="36"/>
      <c r="S24" s="55"/>
      <c r="T24" s="252"/>
      <c r="U24" s="56" t="str">
        <f t="shared" si="3"/>
        <v>S2.3</v>
      </c>
      <c r="V24" s="57" t="str">
        <f t="shared" si="3"/>
        <v>Access to a public electrical supply network.</v>
      </c>
      <c r="W24" s="58"/>
      <c r="X24" s="17"/>
      <c r="Y24" s="59"/>
      <c r="Z24" s="46" t="str">
        <f t="shared" si="6"/>
        <v>S2.3</v>
      </c>
      <c r="AA24" s="60" t="str">
        <f t="shared" si="7"/>
        <v>Access to a public electrical supply network.</v>
      </c>
      <c r="AB24" s="76" t="s">
        <v>47</v>
      </c>
      <c r="AC24" s="65" t="s">
        <v>48</v>
      </c>
      <c r="AD24" s="62" t="str">
        <f t="shared" si="8"/>
        <v>S2.3</v>
      </c>
      <c r="AE24" s="67" t="s">
        <v>48</v>
      </c>
      <c r="AF24" s="4"/>
      <c r="AG24" s="4"/>
      <c r="AH24" s="4"/>
      <c r="AI24" s="5"/>
      <c r="AJ24" s="5"/>
      <c r="AK24" s="5"/>
      <c r="AL24" s="5"/>
    </row>
    <row r="25" spans="1:38" ht="15.75" hidden="1" customHeight="1" outlineLevel="1">
      <c r="A25" s="35"/>
      <c r="B25" s="36"/>
      <c r="C25" s="36"/>
      <c r="D25" s="36"/>
      <c r="E25" s="36"/>
      <c r="F25" s="36"/>
      <c r="G25" s="36"/>
      <c r="H25" s="36"/>
      <c r="I25" s="36"/>
      <c r="J25" s="36"/>
      <c r="K25" s="36"/>
      <c r="L25" s="36"/>
      <c r="M25" s="36"/>
      <c r="N25" s="36"/>
      <c r="O25" s="52"/>
      <c r="P25" s="53">
        <f t="shared" si="0"/>
        <v>0</v>
      </c>
      <c r="Q25" s="54"/>
      <c r="R25" s="36"/>
      <c r="S25" s="55"/>
      <c r="T25" s="252"/>
      <c r="U25" s="56" t="str">
        <f t="shared" si="3"/>
        <v>S2.4</v>
      </c>
      <c r="V25" s="57" t="str">
        <f t="shared" si="3"/>
        <v>Access to a public broadband communications network.</v>
      </c>
      <c r="W25" s="58"/>
      <c r="X25" s="17"/>
      <c r="Y25" s="59"/>
      <c r="Z25" s="46" t="str">
        <f t="shared" si="6"/>
        <v>S2.4</v>
      </c>
      <c r="AA25" s="60" t="str">
        <f t="shared" si="7"/>
        <v>Access to a public broadband communications network.</v>
      </c>
      <c r="AB25" s="76" t="s">
        <v>49</v>
      </c>
      <c r="AC25" s="65" t="s">
        <v>50</v>
      </c>
      <c r="AD25" s="62" t="str">
        <f t="shared" si="8"/>
        <v>S2.4</v>
      </c>
      <c r="AE25" s="67" t="s">
        <v>50</v>
      </c>
      <c r="AF25" s="4"/>
      <c r="AG25" s="4"/>
      <c r="AH25" s="4"/>
      <c r="AI25" s="5"/>
      <c r="AJ25" s="5"/>
      <c r="AK25" s="5"/>
      <c r="AL25" s="5"/>
    </row>
    <row r="26" spans="1:38" ht="15.75" hidden="1" customHeight="1" outlineLevel="1">
      <c r="A26" s="35"/>
      <c r="B26" s="36"/>
      <c r="C26" s="36"/>
      <c r="D26" s="36"/>
      <c r="E26" s="36"/>
      <c r="F26" s="36"/>
      <c r="G26" s="36"/>
      <c r="H26" s="36"/>
      <c r="I26" s="36"/>
      <c r="J26" s="36"/>
      <c r="K26" s="36"/>
      <c r="L26" s="36"/>
      <c r="M26" s="36"/>
      <c r="N26" s="36"/>
      <c r="O26" s="52"/>
      <c r="P26" s="53">
        <f t="shared" si="0"/>
        <v>0</v>
      </c>
      <c r="Q26" s="54"/>
      <c r="R26" s="36"/>
      <c r="S26" s="55"/>
      <c r="T26" s="252"/>
      <c r="U26" s="56" t="str">
        <f t="shared" si="3"/>
        <v>S2.5</v>
      </c>
      <c r="V26" s="57" t="str">
        <f t="shared" si="3"/>
        <v>Access to a public potable water supply and distribution service.</v>
      </c>
      <c r="W26" s="58"/>
      <c r="X26" s="17"/>
      <c r="Y26" s="59"/>
      <c r="Z26" s="46" t="str">
        <f t="shared" si="6"/>
        <v>S2.5</v>
      </c>
      <c r="AA26" s="60" t="str">
        <f t="shared" si="7"/>
        <v>Access to a public potable water supply and distribution service.</v>
      </c>
      <c r="AB26" s="76" t="s">
        <v>51</v>
      </c>
      <c r="AC26" s="65" t="s">
        <v>52</v>
      </c>
      <c r="AD26" s="62" t="str">
        <f t="shared" si="8"/>
        <v>S2.5</v>
      </c>
      <c r="AE26" s="67" t="s">
        <v>52</v>
      </c>
      <c r="AF26" s="4"/>
      <c r="AG26" s="4"/>
      <c r="AH26" s="4"/>
      <c r="AI26" s="5"/>
      <c r="AJ26" s="5"/>
      <c r="AK26" s="5"/>
      <c r="AL26" s="5"/>
    </row>
    <row r="27" spans="1:38" ht="15.75" hidden="1" customHeight="1" outlineLevel="1">
      <c r="A27" s="35"/>
      <c r="B27" s="36"/>
      <c r="C27" s="36"/>
      <c r="D27" s="36"/>
      <c r="E27" s="36"/>
      <c r="F27" s="36"/>
      <c r="G27" s="36"/>
      <c r="H27" s="36"/>
      <c r="I27" s="36"/>
      <c r="J27" s="36"/>
      <c r="K27" s="36"/>
      <c r="L27" s="36"/>
      <c r="M27" s="36"/>
      <c r="N27" s="36"/>
      <c r="O27" s="52"/>
      <c r="P27" s="53">
        <f t="shared" si="0"/>
        <v>0</v>
      </c>
      <c r="Q27" s="54"/>
      <c r="R27" s="36"/>
      <c r="S27" s="55"/>
      <c r="T27" s="252"/>
      <c r="U27" s="56" t="str">
        <f t="shared" si="3"/>
        <v>S2.6</v>
      </c>
      <c r="V27" s="57" t="str">
        <f t="shared" si="3"/>
        <v>Access to a public sanitary sewage collection and treatment service.</v>
      </c>
      <c r="W27" s="58"/>
      <c r="X27" s="17"/>
      <c r="Y27" s="59"/>
      <c r="Z27" s="46" t="str">
        <f t="shared" si="6"/>
        <v>S2.6</v>
      </c>
      <c r="AA27" s="60" t="str">
        <f t="shared" si="7"/>
        <v>Access to a public sanitary sewage collection and treatment service.</v>
      </c>
      <c r="AB27" s="76" t="s">
        <v>53</v>
      </c>
      <c r="AC27" s="65" t="s">
        <v>54</v>
      </c>
      <c r="AD27" s="62" t="str">
        <f t="shared" si="8"/>
        <v>S2.6</v>
      </c>
      <c r="AE27" s="67" t="s">
        <v>54</v>
      </c>
      <c r="AF27" s="4"/>
      <c r="AG27" s="4"/>
      <c r="AH27" s="4"/>
      <c r="AI27" s="5"/>
      <c r="AJ27" s="5"/>
      <c r="AK27" s="5"/>
      <c r="AL27" s="5"/>
    </row>
    <row r="28" spans="1:38" ht="15.75" hidden="1" customHeight="1" outlineLevel="1">
      <c r="A28" s="35"/>
      <c r="B28" s="36"/>
      <c r="C28" s="36"/>
      <c r="D28" s="36"/>
      <c r="E28" s="36"/>
      <c r="F28" s="36"/>
      <c r="G28" s="36"/>
      <c r="H28" s="36"/>
      <c r="I28" s="36"/>
      <c r="J28" s="36"/>
      <c r="K28" s="36"/>
      <c r="L28" s="36"/>
      <c r="M28" s="36"/>
      <c r="N28" s="36"/>
      <c r="O28" s="52"/>
      <c r="P28" s="77">
        <f t="shared" si="0"/>
        <v>0</v>
      </c>
      <c r="Q28" s="54"/>
      <c r="R28" s="36"/>
      <c r="S28" s="55"/>
      <c r="T28" s="252"/>
      <c r="U28" s="56" t="str">
        <f t="shared" si="3"/>
        <v>S2.7</v>
      </c>
      <c r="V28" s="57" t="str">
        <f t="shared" si="3"/>
        <v>Access to a solid waste collection and disposal service.</v>
      </c>
      <c r="W28" s="58"/>
      <c r="X28" s="17"/>
      <c r="Y28" s="59"/>
      <c r="Z28" s="46" t="str">
        <f t="shared" si="6"/>
        <v>S2.7</v>
      </c>
      <c r="AA28" s="60" t="str">
        <f t="shared" si="7"/>
        <v>Access to a solid waste collection and disposal service.</v>
      </c>
      <c r="AB28" s="76" t="s">
        <v>55</v>
      </c>
      <c r="AC28" s="61" t="s">
        <v>56</v>
      </c>
      <c r="AD28" s="62" t="str">
        <f t="shared" si="8"/>
        <v>S2.7</v>
      </c>
      <c r="AE28" s="75" t="s">
        <v>56</v>
      </c>
      <c r="AF28" s="4"/>
      <c r="AG28" s="4"/>
      <c r="AH28" s="4"/>
      <c r="AI28" s="5"/>
      <c r="AJ28" s="5"/>
      <c r="AK28" s="5"/>
      <c r="AL28" s="5"/>
    </row>
    <row r="29" spans="1:38" ht="15.75" hidden="1" customHeight="1" outlineLevel="1">
      <c r="A29" s="35"/>
      <c r="B29" s="36"/>
      <c r="C29" s="36"/>
      <c r="D29" s="36"/>
      <c r="E29" s="36"/>
      <c r="F29" s="36"/>
      <c r="G29" s="36"/>
      <c r="H29" s="36"/>
      <c r="I29" s="36"/>
      <c r="J29" s="36"/>
      <c r="K29" s="36"/>
      <c r="L29" s="36"/>
      <c r="M29" s="36"/>
      <c r="N29" s="36"/>
      <c r="O29" s="52"/>
      <c r="P29" s="53">
        <f t="shared" si="0"/>
        <v>0</v>
      </c>
      <c r="Q29" s="54"/>
      <c r="R29" s="36"/>
      <c r="S29" s="55"/>
      <c r="T29" s="252"/>
      <c r="U29" s="56" t="str">
        <f t="shared" si="3"/>
        <v>S2.8</v>
      </c>
      <c r="V29" s="57" t="str">
        <f t="shared" si="3"/>
        <v>Availability within the urban area of recycled materials and products.</v>
      </c>
      <c r="W29" s="58"/>
      <c r="X29" s="17"/>
      <c r="Y29" s="59"/>
      <c r="Z29" s="46" t="str">
        <f t="shared" si="6"/>
        <v>S2.8</v>
      </c>
      <c r="AA29" s="60" t="str">
        <f t="shared" si="7"/>
        <v>Availability within the urban area of recycled materials and products.</v>
      </c>
      <c r="AB29" s="76" t="s">
        <v>57</v>
      </c>
      <c r="AC29" s="61" t="s">
        <v>58</v>
      </c>
      <c r="AD29" s="62" t="str">
        <f t="shared" si="8"/>
        <v>S2.8</v>
      </c>
      <c r="AE29" s="75" t="s">
        <v>58</v>
      </c>
      <c r="AF29" s="4"/>
      <c r="AG29" s="4"/>
      <c r="AH29" s="4"/>
      <c r="AI29" s="5"/>
      <c r="AJ29" s="5"/>
      <c r="AK29" s="5"/>
      <c r="AL29" s="5"/>
    </row>
    <row r="30" spans="1:38" ht="15.75" hidden="1" customHeight="1" outlineLevel="1">
      <c r="A30" s="35"/>
      <c r="B30" s="36"/>
      <c r="C30" s="36"/>
      <c r="D30" s="36"/>
      <c r="E30" s="36"/>
      <c r="F30" s="36"/>
      <c r="G30" s="36"/>
      <c r="H30" s="36"/>
      <c r="I30" s="36"/>
      <c r="J30" s="36"/>
      <c r="K30" s="36"/>
      <c r="L30" s="36"/>
      <c r="M30" s="36"/>
      <c r="N30" s="36"/>
      <c r="O30" s="52"/>
      <c r="P30" s="78">
        <f t="shared" si="0"/>
        <v>0</v>
      </c>
      <c r="Q30" s="54"/>
      <c r="R30" s="36"/>
      <c r="S30" s="55"/>
      <c r="T30" s="252"/>
      <c r="U30" s="56" t="str">
        <f t="shared" si="3"/>
        <v>S2.9</v>
      </c>
      <c r="V30" s="57" t="str">
        <f t="shared" si="3"/>
        <v>Availability within the urban area of materials and products that can be re-used in new structures.</v>
      </c>
      <c r="W30" s="58"/>
      <c r="X30" s="17"/>
      <c r="Y30" s="59"/>
      <c r="Z30" s="46" t="str">
        <f t="shared" si="6"/>
        <v>S2.9</v>
      </c>
      <c r="AA30" s="60" t="str">
        <f t="shared" si="7"/>
        <v>Availability within the urban area of materials and products that can be re-used in new structures.</v>
      </c>
      <c r="AB30" s="76" t="s">
        <v>59</v>
      </c>
      <c r="AC30" s="61" t="s">
        <v>60</v>
      </c>
      <c r="AD30" s="62" t="str">
        <f t="shared" si="8"/>
        <v>S2.9</v>
      </c>
      <c r="AE30" s="75" t="s">
        <v>60</v>
      </c>
      <c r="AF30" s="4"/>
      <c r="AG30" s="4"/>
      <c r="AH30" s="4"/>
      <c r="AI30" s="5"/>
      <c r="AJ30" s="5"/>
      <c r="AK30" s="5"/>
      <c r="AL30" s="5"/>
    </row>
    <row r="31" spans="1:38" ht="15.75" customHeight="1" collapsed="1" thickBot="1">
      <c r="A31" s="35"/>
      <c r="B31" s="36"/>
      <c r="C31" s="36"/>
      <c r="D31" s="36"/>
      <c r="E31" s="36"/>
      <c r="F31" s="36"/>
      <c r="G31" s="36"/>
      <c r="H31" s="36"/>
      <c r="I31" s="36"/>
      <c r="J31" s="36"/>
      <c r="K31" s="36"/>
      <c r="L31" s="36"/>
      <c r="M31" s="36"/>
      <c r="N31" s="36"/>
      <c r="O31" s="52"/>
      <c r="P31" s="73">
        <f t="shared" si="0"/>
        <v>0</v>
      </c>
      <c r="Q31" s="54"/>
      <c r="R31" s="36"/>
      <c r="S31" s="55"/>
      <c r="T31" s="42" t="s">
        <v>61</v>
      </c>
      <c r="U31" s="256" t="str">
        <f>Z31</f>
        <v>Site Characteristics</v>
      </c>
      <c r="V31" s="257"/>
      <c r="W31" s="43"/>
      <c r="X31" s="44"/>
      <c r="Y31" s="45">
        <f>COUNTA(V32:V45)-COUNTIF(V32:V45,"N.A.")</f>
        <v>14</v>
      </c>
      <c r="Z31" s="46" t="str">
        <f>IF($X$2="a",AB31,AD31)</f>
        <v>Site Characteristics</v>
      </c>
      <c r="AA31" s="47"/>
      <c r="AB31" s="48" t="s">
        <v>62</v>
      </c>
      <c r="AC31" s="49"/>
      <c r="AD31" s="74" t="s">
        <v>62</v>
      </c>
      <c r="AE31" s="75"/>
      <c r="AF31" s="4"/>
      <c r="AG31" s="4"/>
      <c r="AH31" s="4"/>
      <c r="AI31" s="5"/>
      <c r="AJ31" s="5"/>
      <c r="AK31" s="5"/>
      <c r="AL31" s="5"/>
    </row>
    <row r="32" spans="1:38" ht="15.75" hidden="1" customHeight="1" outlineLevel="1">
      <c r="A32" s="35"/>
      <c r="B32" s="36"/>
      <c r="C32" s="36"/>
      <c r="D32" s="36"/>
      <c r="E32" s="36"/>
      <c r="F32" s="36"/>
      <c r="G32" s="36"/>
      <c r="H32" s="36"/>
      <c r="I32" s="36"/>
      <c r="J32" s="36"/>
      <c r="K32" s="36"/>
      <c r="L32" s="36"/>
      <c r="M32" s="36"/>
      <c r="N32" s="36"/>
      <c r="O32" s="52"/>
      <c r="P32" s="53">
        <f t="shared" si="0"/>
        <v>0</v>
      </c>
      <c r="Q32" s="54"/>
      <c r="R32" s="36"/>
      <c r="S32" s="55"/>
      <c r="T32" s="252"/>
      <c r="U32" s="56" t="str">
        <f t="shared" si="3"/>
        <v>S3.1</v>
      </c>
      <c r="V32" s="57" t="str">
        <f t="shared" si="3"/>
        <v>Pre-development ecological sensitivity or value.</v>
      </c>
      <c r="W32" s="58"/>
      <c r="X32" s="17"/>
      <c r="Y32" s="59"/>
      <c r="Z32" s="46" t="str">
        <f t="shared" ref="Z32:Z45" si="9">AB32</f>
        <v>S3.1</v>
      </c>
      <c r="AA32" s="60" t="str">
        <f t="shared" ref="AA32:AA40" si="10">IF($X$2="a",AC32,AE32)</f>
        <v>Pre-development ecological sensitivity or value.</v>
      </c>
      <c r="AB32" s="76" t="s">
        <v>63</v>
      </c>
      <c r="AC32" s="61" t="s">
        <v>64</v>
      </c>
      <c r="AD32" s="62" t="str">
        <f t="shared" ref="AD32:AD45" si="11">$AB32</f>
        <v>S3.1</v>
      </c>
      <c r="AE32" s="75" t="s">
        <v>64</v>
      </c>
      <c r="AF32" s="4"/>
      <c r="AG32" s="4"/>
      <c r="AH32" s="4"/>
      <c r="AI32" s="5"/>
      <c r="AJ32" s="5"/>
      <c r="AK32" s="5"/>
      <c r="AL32" s="5"/>
    </row>
    <row r="33" spans="1:38" ht="15.75" hidden="1" customHeight="1" outlineLevel="1">
      <c r="A33" s="35"/>
      <c r="B33" s="36"/>
      <c r="C33" s="36"/>
      <c r="D33" s="36"/>
      <c r="E33" s="36"/>
      <c r="F33" s="36"/>
      <c r="G33" s="36"/>
      <c r="H33" s="36"/>
      <c r="I33" s="36"/>
      <c r="J33" s="36"/>
      <c r="K33" s="36"/>
      <c r="L33" s="36"/>
      <c r="M33" s="36"/>
      <c r="N33" s="36"/>
      <c r="O33" s="52"/>
      <c r="P33" s="53">
        <f t="shared" si="0"/>
        <v>0</v>
      </c>
      <c r="Q33" s="54"/>
      <c r="R33" s="36"/>
      <c r="S33" s="55"/>
      <c r="T33" s="252"/>
      <c r="U33" s="56" t="str">
        <f t="shared" si="3"/>
        <v>S3.2</v>
      </c>
      <c r="V33" s="57" t="str">
        <f t="shared" si="3"/>
        <v>Pre-development agricultural value.</v>
      </c>
      <c r="W33" s="58"/>
      <c r="X33" s="17"/>
      <c r="Y33" s="59"/>
      <c r="Z33" s="46" t="str">
        <f t="shared" si="9"/>
        <v>S3.2</v>
      </c>
      <c r="AA33" s="60" t="str">
        <f t="shared" si="10"/>
        <v>Pre-development agricultural value.</v>
      </c>
      <c r="AB33" s="76" t="s">
        <v>65</v>
      </c>
      <c r="AC33" s="61" t="s">
        <v>66</v>
      </c>
      <c r="AD33" s="62" t="str">
        <f t="shared" si="11"/>
        <v>S3.2</v>
      </c>
      <c r="AE33" s="75" t="s">
        <v>66</v>
      </c>
      <c r="AF33" s="4"/>
      <c r="AG33" s="4"/>
      <c r="AH33" s="4"/>
      <c r="AI33" s="5"/>
      <c r="AJ33" s="5"/>
      <c r="AK33" s="5"/>
      <c r="AL33" s="5"/>
    </row>
    <row r="34" spans="1:38" ht="15.75" hidden="1" customHeight="1" outlineLevel="1">
      <c r="A34" s="35"/>
      <c r="B34" s="36"/>
      <c r="C34" s="36"/>
      <c r="D34" s="36"/>
      <c r="E34" s="36"/>
      <c r="F34" s="36"/>
      <c r="G34" s="36"/>
      <c r="H34" s="36"/>
      <c r="I34" s="36"/>
      <c r="J34" s="36"/>
      <c r="K34" s="36"/>
      <c r="L34" s="36"/>
      <c r="M34" s="36"/>
      <c r="N34" s="36"/>
      <c r="O34" s="52"/>
      <c r="P34" s="53">
        <f t="shared" si="0"/>
        <v>0</v>
      </c>
      <c r="Q34" s="54"/>
      <c r="R34" s="36"/>
      <c r="S34" s="55"/>
      <c r="T34" s="252"/>
      <c r="U34" s="56" t="str">
        <f t="shared" si="3"/>
        <v>S3.3</v>
      </c>
      <c r="V34" s="57" t="str">
        <f t="shared" si="3"/>
        <v>Pre-development contamination status of land.</v>
      </c>
      <c r="W34" s="58"/>
      <c r="X34" s="17"/>
      <c r="Y34" s="59"/>
      <c r="Z34" s="46" t="str">
        <f t="shared" si="9"/>
        <v>S3.3</v>
      </c>
      <c r="AA34" s="60" t="str">
        <f t="shared" si="10"/>
        <v>Pre-development contamination status of land.</v>
      </c>
      <c r="AB34" s="76" t="s">
        <v>67</v>
      </c>
      <c r="AC34" s="61" t="s">
        <v>68</v>
      </c>
      <c r="AD34" s="62" t="str">
        <f t="shared" si="11"/>
        <v>S3.3</v>
      </c>
      <c r="AE34" s="75" t="s">
        <v>68</v>
      </c>
      <c r="AF34" s="4"/>
      <c r="AG34" s="4"/>
      <c r="AH34" s="4"/>
      <c r="AI34" s="5"/>
      <c r="AJ34" s="5"/>
      <c r="AK34" s="5"/>
      <c r="AL34" s="5"/>
    </row>
    <row r="35" spans="1:38" ht="15.75" hidden="1" customHeight="1" outlineLevel="1">
      <c r="A35" s="35"/>
      <c r="B35" s="36"/>
      <c r="C35" s="36"/>
      <c r="D35" s="36"/>
      <c r="E35" s="36"/>
      <c r="F35" s="36"/>
      <c r="G35" s="36"/>
      <c r="H35" s="36"/>
      <c r="I35" s="36"/>
      <c r="J35" s="36"/>
      <c r="K35" s="36"/>
      <c r="L35" s="36"/>
      <c r="M35" s="36"/>
      <c r="N35" s="36"/>
      <c r="O35" s="52"/>
      <c r="P35" s="53">
        <f t="shared" si="0"/>
        <v>0</v>
      </c>
      <c r="Q35" s="54"/>
      <c r="R35" s="36"/>
      <c r="S35" s="55"/>
      <c r="T35" s="252"/>
      <c r="U35" s="56" t="str">
        <f t="shared" si="3"/>
        <v>S3.4</v>
      </c>
      <c r="V35" s="57" t="str">
        <f t="shared" si="3"/>
        <v>Ambient air quality conditions - particulates.</v>
      </c>
      <c r="W35" s="58"/>
      <c r="X35" s="17"/>
      <c r="Y35" s="59"/>
      <c r="Z35" s="46" t="str">
        <f t="shared" si="9"/>
        <v>S3.4</v>
      </c>
      <c r="AA35" s="60" t="str">
        <f t="shared" si="10"/>
        <v>Ambient air quality conditions - particulates.</v>
      </c>
      <c r="AB35" s="76" t="s">
        <v>69</v>
      </c>
      <c r="AC35" s="79" t="s">
        <v>70</v>
      </c>
      <c r="AD35" s="62" t="str">
        <f t="shared" si="11"/>
        <v>S3.4</v>
      </c>
      <c r="AE35" s="67" t="s">
        <v>70</v>
      </c>
      <c r="AF35" s="4"/>
      <c r="AG35" s="4"/>
      <c r="AH35" s="4"/>
      <c r="AI35" s="5"/>
      <c r="AJ35" s="5"/>
      <c r="AK35" s="5"/>
      <c r="AL35" s="5"/>
    </row>
    <row r="36" spans="1:38" ht="15.75" hidden="1" customHeight="1" outlineLevel="1">
      <c r="A36" s="35"/>
      <c r="B36" s="36"/>
      <c r="C36" s="36"/>
      <c r="D36" s="36"/>
      <c r="E36" s="36"/>
      <c r="F36" s="36"/>
      <c r="G36" s="36"/>
      <c r="H36" s="36"/>
      <c r="I36" s="36"/>
      <c r="J36" s="36"/>
      <c r="K36" s="36"/>
      <c r="L36" s="36"/>
      <c r="M36" s="36"/>
      <c r="N36" s="36"/>
      <c r="O36" s="52"/>
      <c r="P36" s="53">
        <f t="shared" si="0"/>
        <v>0</v>
      </c>
      <c r="Q36" s="54"/>
      <c r="R36" s="36"/>
      <c r="S36" s="55"/>
      <c r="T36" s="252"/>
      <c r="U36" s="56" t="str">
        <f t="shared" si="3"/>
        <v>S3.5</v>
      </c>
      <c r="V36" s="57" t="str">
        <f t="shared" si="3"/>
        <v>Ambient air quality conditions - carbon monoxide.</v>
      </c>
      <c r="W36" s="58"/>
      <c r="X36" s="17"/>
      <c r="Y36" s="59"/>
      <c r="Z36" s="46" t="str">
        <f t="shared" si="9"/>
        <v>S3.5</v>
      </c>
      <c r="AA36" s="60" t="str">
        <f t="shared" si="10"/>
        <v>Ambient air quality conditions - carbon monoxide.</v>
      </c>
      <c r="AB36" s="76" t="s">
        <v>71</v>
      </c>
      <c r="AC36" s="79" t="s">
        <v>72</v>
      </c>
      <c r="AD36" s="62" t="str">
        <f t="shared" si="11"/>
        <v>S3.5</v>
      </c>
      <c r="AE36" s="67" t="s">
        <v>72</v>
      </c>
      <c r="AF36" s="4"/>
      <c r="AG36" s="4"/>
      <c r="AH36" s="4"/>
      <c r="AI36" s="5"/>
      <c r="AJ36" s="5"/>
      <c r="AK36" s="5"/>
      <c r="AL36" s="5"/>
    </row>
    <row r="37" spans="1:38" ht="15.75" hidden="1" customHeight="1" outlineLevel="1">
      <c r="A37" s="35"/>
      <c r="B37" s="36"/>
      <c r="C37" s="36"/>
      <c r="D37" s="36"/>
      <c r="E37" s="36"/>
      <c r="F37" s="36"/>
      <c r="G37" s="36"/>
      <c r="H37" s="36"/>
      <c r="I37" s="36"/>
      <c r="J37" s="36"/>
      <c r="K37" s="36"/>
      <c r="L37" s="36"/>
      <c r="M37" s="36"/>
      <c r="N37" s="36"/>
      <c r="O37" s="52"/>
      <c r="P37" s="53">
        <f t="shared" si="0"/>
        <v>0</v>
      </c>
      <c r="Q37" s="54"/>
      <c r="R37" s="36"/>
      <c r="S37" s="55"/>
      <c r="T37" s="252"/>
      <c r="U37" s="56" t="str">
        <f t="shared" si="3"/>
        <v>S3.6</v>
      </c>
      <c r="V37" s="57" t="str">
        <f t="shared" si="3"/>
        <v>Ambient air quality conditions - other.</v>
      </c>
      <c r="W37" s="58"/>
      <c r="X37" s="17"/>
      <c r="Y37" s="59"/>
      <c r="Z37" s="46" t="str">
        <f t="shared" si="9"/>
        <v>S3.6</v>
      </c>
      <c r="AA37" s="60" t="str">
        <f t="shared" si="10"/>
        <v>Ambient air quality conditions - other.</v>
      </c>
      <c r="AB37" s="76" t="s">
        <v>73</v>
      </c>
      <c r="AC37" s="79" t="s">
        <v>74</v>
      </c>
      <c r="AD37" s="62" t="str">
        <f t="shared" si="11"/>
        <v>S3.6</v>
      </c>
      <c r="AE37" s="67" t="s">
        <v>74</v>
      </c>
      <c r="AF37" s="4"/>
      <c r="AG37" s="4"/>
      <c r="AH37" s="4"/>
      <c r="AI37" s="5"/>
      <c r="AJ37" s="5"/>
      <c r="AK37" s="5"/>
      <c r="AL37" s="5"/>
    </row>
    <row r="38" spans="1:38" ht="15.75" hidden="1" customHeight="1" outlineLevel="1">
      <c r="A38" s="35"/>
      <c r="B38" s="36"/>
      <c r="C38" s="36"/>
      <c r="D38" s="36"/>
      <c r="E38" s="36"/>
      <c r="F38" s="36"/>
      <c r="G38" s="36"/>
      <c r="H38" s="36"/>
      <c r="I38" s="36"/>
      <c r="J38" s="36"/>
      <c r="K38" s="36"/>
      <c r="L38" s="36"/>
      <c r="M38" s="36"/>
      <c r="N38" s="36"/>
      <c r="O38" s="52"/>
      <c r="P38" s="53">
        <f t="shared" si="0"/>
        <v>0</v>
      </c>
      <c r="Q38" s="54"/>
      <c r="R38" s="36"/>
      <c r="S38" s="55"/>
      <c r="T38" s="252"/>
      <c r="U38" s="56" t="str">
        <f t="shared" si="3"/>
        <v>S3.7</v>
      </c>
      <c r="V38" s="57" t="str">
        <f t="shared" si="3"/>
        <v>Ambient noise conditions.</v>
      </c>
      <c r="W38" s="80"/>
      <c r="X38" s="81"/>
      <c r="Y38" s="59"/>
      <c r="Z38" s="46" t="str">
        <f t="shared" si="9"/>
        <v>S3.7</v>
      </c>
      <c r="AA38" s="60" t="str">
        <f t="shared" si="10"/>
        <v>Ambient noise conditions.</v>
      </c>
      <c r="AB38" s="76" t="s">
        <v>75</v>
      </c>
      <c r="AC38" s="79" t="s">
        <v>76</v>
      </c>
      <c r="AD38" s="62" t="str">
        <f t="shared" si="11"/>
        <v>S3.7</v>
      </c>
      <c r="AE38" s="67" t="s">
        <v>76</v>
      </c>
      <c r="AF38" s="4"/>
      <c r="AG38" s="4"/>
      <c r="AH38" s="4"/>
      <c r="AI38" s="5"/>
      <c r="AJ38" s="5"/>
      <c r="AK38" s="5"/>
      <c r="AL38" s="5"/>
    </row>
    <row r="39" spans="1:38" ht="16" hidden="1" customHeight="1" outlineLevel="1">
      <c r="A39" s="35"/>
      <c r="B39" s="36"/>
      <c r="C39" s="36"/>
      <c r="D39" s="36"/>
      <c r="E39" s="36"/>
      <c r="F39" s="36"/>
      <c r="G39" s="36"/>
      <c r="H39" s="36"/>
      <c r="I39" s="36"/>
      <c r="J39" s="36"/>
      <c r="K39" s="36"/>
      <c r="L39" s="36"/>
      <c r="M39" s="36"/>
      <c r="N39" s="36"/>
      <c r="O39" s="52"/>
      <c r="P39" s="53">
        <f t="shared" si="0"/>
        <v>0</v>
      </c>
      <c r="Q39" s="54"/>
      <c r="R39" s="36"/>
      <c r="S39" s="55"/>
      <c r="T39" s="252"/>
      <c r="U39" s="56" t="str">
        <f t="shared" si="3"/>
        <v>S3.8</v>
      </c>
      <c r="V39" s="57" t="str">
        <f t="shared" si="3"/>
        <v>Availability of existing structure(s) on the site suited to new functional requirements.</v>
      </c>
      <c r="W39" s="80"/>
      <c r="X39" s="81"/>
      <c r="Y39" s="59"/>
      <c r="Z39" s="46" t="str">
        <f t="shared" si="9"/>
        <v>S3.8</v>
      </c>
      <c r="AA39" s="60" t="str">
        <f t="shared" si="10"/>
        <v>Availability of existing structure(s) on the site suited to new functional requirements.</v>
      </c>
      <c r="AB39" s="76" t="s">
        <v>77</v>
      </c>
      <c r="AC39" s="61" t="s">
        <v>78</v>
      </c>
      <c r="AD39" s="62" t="str">
        <f t="shared" si="11"/>
        <v>S3.8</v>
      </c>
      <c r="AE39" s="75" t="s">
        <v>78</v>
      </c>
      <c r="AF39" s="4"/>
      <c r="AG39" s="4"/>
      <c r="AH39" s="4"/>
      <c r="AI39" s="5"/>
      <c r="AJ39" s="5"/>
      <c r="AK39" s="5"/>
      <c r="AL39" s="5"/>
    </row>
    <row r="40" spans="1:38" ht="16" hidden="1" customHeight="1" outlineLevel="1">
      <c r="A40" s="35"/>
      <c r="B40" s="36"/>
      <c r="C40" s="36"/>
      <c r="D40" s="36"/>
      <c r="E40" s="36"/>
      <c r="F40" s="36"/>
      <c r="G40" s="36"/>
      <c r="H40" s="36"/>
      <c r="I40" s="36"/>
      <c r="J40" s="36"/>
      <c r="K40" s="36"/>
      <c r="L40" s="36"/>
      <c r="M40" s="36"/>
      <c r="N40" s="36"/>
      <c r="O40" s="52"/>
      <c r="P40" s="53">
        <f t="shared" si="0"/>
        <v>0</v>
      </c>
      <c r="Q40" s="54"/>
      <c r="R40" s="36"/>
      <c r="S40" s="55"/>
      <c r="T40" s="252"/>
      <c r="U40" s="56" t="str">
        <f t="shared" si="3"/>
        <v>S3.9</v>
      </c>
      <c r="V40" s="57" t="str">
        <f t="shared" si="3"/>
        <v>Impact of orientation and topography of the site on the passive solar potential of buildings.</v>
      </c>
      <c r="W40" s="80"/>
      <c r="X40" s="81"/>
      <c r="Y40" s="59"/>
      <c r="Z40" s="46" t="str">
        <f t="shared" si="9"/>
        <v>S3.9</v>
      </c>
      <c r="AA40" s="60" t="str">
        <f t="shared" si="10"/>
        <v>Impact of orientation and topography of the site on the passive solar potential of buildings.</v>
      </c>
      <c r="AB40" s="76" t="s">
        <v>79</v>
      </c>
      <c r="AC40" s="65" t="s">
        <v>80</v>
      </c>
      <c r="AD40" s="62" t="str">
        <f t="shared" si="11"/>
        <v>S3.9</v>
      </c>
      <c r="AE40" s="67" t="s">
        <v>80</v>
      </c>
      <c r="AF40" s="4"/>
      <c r="AG40" s="4"/>
      <c r="AH40" s="4"/>
      <c r="AI40" s="5"/>
      <c r="AJ40" s="5"/>
      <c r="AK40" s="5"/>
      <c r="AL40" s="5"/>
    </row>
    <row r="41" spans="1:38" ht="15.75" hidden="1" customHeight="1" outlineLevel="1">
      <c r="A41" s="35"/>
      <c r="B41" s="36"/>
      <c r="C41" s="36"/>
      <c r="D41" s="36"/>
      <c r="E41" s="36"/>
      <c r="F41" s="36"/>
      <c r="G41" s="36"/>
      <c r="H41" s="36"/>
      <c r="I41" s="36"/>
      <c r="J41" s="36"/>
      <c r="K41" s="36"/>
      <c r="L41" s="36"/>
      <c r="M41" s="36"/>
      <c r="N41" s="36"/>
      <c r="O41" s="52"/>
      <c r="P41" s="53">
        <f t="shared" si="0"/>
        <v>0</v>
      </c>
      <c r="Q41" s="54"/>
      <c r="R41" s="36"/>
      <c r="S41" s="55"/>
      <c r="T41" s="252"/>
      <c r="U41" s="56" t="str">
        <f t="shared" si="3"/>
        <v>S3.10</v>
      </c>
      <c r="V41" s="57" t="str">
        <f t="shared" si="3"/>
        <v>Feasibility for the use of renewable energy systems on the site.</v>
      </c>
      <c r="W41" s="80"/>
      <c r="X41" s="81"/>
      <c r="Y41" s="59"/>
      <c r="Z41" s="46" t="str">
        <f t="shared" si="9"/>
        <v>S3.10</v>
      </c>
      <c r="AA41" s="60" t="str">
        <f>IF($X$2="a",AC41,AE43)</f>
        <v>Feasibility for the use of renewable energy systems on the site.</v>
      </c>
      <c r="AB41" s="76" t="s">
        <v>81</v>
      </c>
      <c r="AC41" s="65" t="s">
        <v>82</v>
      </c>
      <c r="AD41" s="62" t="str">
        <f t="shared" si="11"/>
        <v>S3.10</v>
      </c>
      <c r="AE41" s="67" t="s">
        <v>82</v>
      </c>
      <c r="AF41" s="4"/>
      <c r="AG41" s="4"/>
      <c r="AH41" s="4"/>
      <c r="AI41" s="5"/>
      <c r="AJ41" s="5"/>
      <c r="AK41" s="5"/>
      <c r="AL41" s="5"/>
    </row>
    <row r="42" spans="1:38" ht="15.75" hidden="1" customHeight="1" outlineLevel="1">
      <c r="A42" s="35"/>
      <c r="B42" s="36"/>
      <c r="C42" s="36"/>
      <c r="D42" s="36"/>
      <c r="E42" s="36"/>
      <c r="F42" s="36"/>
      <c r="G42" s="36"/>
      <c r="H42" s="36"/>
      <c r="I42" s="36"/>
      <c r="J42" s="36"/>
      <c r="K42" s="36"/>
      <c r="L42" s="36"/>
      <c r="M42" s="36"/>
      <c r="N42" s="36"/>
      <c r="O42" s="52"/>
      <c r="P42" s="53">
        <f t="shared" si="0"/>
        <v>0</v>
      </c>
      <c r="Q42" s="54"/>
      <c r="R42" s="36"/>
      <c r="S42" s="55"/>
      <c r="T42" s="252"/>
      <c r="U42" s="56" t="str">
        <f t="shared" si="3"/>
        <v>S3.11</v>
      </c>
      <c r="V42" s="57" t="str">
        <f t="shared" si="3"/>
        <v>Impact of size and shape of the land parcel on the economic viability of the development.</v>
      </c>
      <c r="W42" s="80"/>
      <c r="X42" s="81"/>
      <c r="Y42" s="59"/>
      <c r="Z42" s="46" t="str">
        <f t="shared" si="9"/>
        <v>S3.11</v>
      </c>
      <c r="AA42" s="60" t="str">
        <f>IF($X$2="a",AC42,AE42)</f>
        <v>Impact of size and shape of the land parcel on the economic viability of the development.</v>
      </c>
      <c r="AB42" s="76" t="s">
        <v>83</v>
      </c>
      <c r="AC42" s="65" t="s">
        <v>84</v>
      </c>
      <c r="AD42" s="62" t="str">
        <f t="shared" si="11"/>
        <v>S3.11</v>
      </c>
      <c r="AE42" s="67" t="s">
        <v>84</v>
      </c>
      <c r="AF42" s="4"/>
      <c r="AG42" s="4"/>
      <c r="AH42" s="4"/>
      <c r="AI42" s="5"/>
      <c r="AJ42" s="5"/>
      <c r="AK42" s="5"/>
      <c r="AL42" s="5"/>
    </row>
    <row r="43" spans="1:38" ht="15.75" hidden="1" customHeight="1" outlineLevel="1">
      <c r="A43" s="35"/>
      <c r="B43" s="36"/>
      <c r="C43" s="36"/>
      <c r="D43" s="36"/>
      <c r="E43" s="36"/>
      <c r="F43" s="36"/>
      <c r="G43" s="36"/>
      <c r="H43" s="36"/>
      <c r="I43" s="36"/>
      <c r="J43" s="36"/>
      <c r="K43" s="36"/>
      <c r="L43" s="36"/>
      <c r="M43" s="36"/>
      <c r="N43" s="36"/>
      <c r="O43" s="52"/>
      <c r="P43" s="53">
        <f t="shared" si="0"/>
        <v>0</v>
      </c>
      <c r="Q43" s="54"/>
      <c r="R43" s="36"/>
      <c r="S43" s="55"/>
      <c r="T43" s="252"/>
      <c r="U43" s="56" t="str">
        <f t="shared" si="3"/>
        <v>S3.12</v>
      </c>
      <c r="V43" s="57" t="str">
        <f t="shared" si="3"/>
        <v>Regulations applicable to the site pertinent to heritage conservation.</v>
      </c>
      <c r="W43" s="80"/>
      <c r="X43" s="81"/>
      <c r="Y43" s="59"/>
      <c r="Z43" s="46" t="str">
        <f t="shared" si="9"/>
        <v>S3.12</v>
      </c>
      <c r="AA43" s="60" t="str">
        <f>IF($X$2="a",AC43,AE43)</f>
        <v>Regulations applicable to the site pertinent to heritage conservation.</v>
      </c>
      <c r="AB43" s="76" t="s">
        <v>85</v>
      </c>
      <c r="AC43" s="61" t="s">
        <v>86</v>
      </c>
      <c r="AD43" s="62" t="str">
        <f t="shared" si="11"/>
        <v>S3.12</v>
      </c>
      <c r="AE43" s="75" t="s">
        <v>86</v>
      </c>
      <c r="AF43" s="4"/>
      <c r="AG43" s="4"/>
      <c r="AH43" s="4"/>
      <c r="AI43" s="5"/>
      <c r="AJ43" s="5"/>
      <c r="AK43" s="5"/>
      <c r="AL43" s="5"/>
    </row>
    <row r="44" spans="1:38" ht="15.75" hidden="1" customHeight="1" outlineLevel="1">
      <c r="A44" s="35"/>
      <c r="B44" s="36"/>
      <c r="C44" s="36"/>
      <c r="D44" s="36"/>
      <c r="E44" s="36"/>
      <c r="F44" s="36"/>
      <c r="G44" s="36"/>
      <c r="H44" s="36"/>
      <c r="I44" s="36"/>
      <c r="J44" s="36"/>
      <c r="K44" s="36"/>
      <c r="L44" s="36"/>
      <c r="M44" s="36"/>
      <c r="N44" s="36"/>
      <c r="O44" s="52"/>
      <c r="P44" s="53">
        <f t="shared" si="0"/>
        <v>0</v>
      </c>
      <c r="Q44" s="54"/>
      <c r="R44" s="36"/>
      <c r="S44" s="55"/>
      <c r="T44" s="252"/>
      <c r="U44" s="56" t="str">
        <f t="shared" si="3"/>
        <v>S3.13</v>
      </c>
      <c r="V44" s="57" t="str">
        <f t="shared" si="3"/>
        <v>Regulations applicable to the site pertinent to mixed use and medium-rise development.</v>
      </c>
      <c r="W44" s="80"/>
      <c r="X44" s="81"/>
      <c r="Y44" s="59"/>
      <c r="Z44" s="46" t="str">
        <f t="shared" si="9"/>
        <v>S3.13</v>
      </c>
      <c r="AA44" s="60" t="str">
        <f>IF($X$2="a",AC44,AE44)</f>
        <v>Regulations applicable to the site pertinent to mixed use and medium-rise development.</v>
      </c>
      <c r="AB44" s="76" t="s">
        <v>87</v>
      </c>
      <c r="AC44" s="61" t="s">
        <v>88</v>
      </c>
      <c r="AD44" s="62" t="str">
        <f t="shared" si="11"/>
        <v>S3.13</v>
      </c>
      <c r="AE44" s="75" t="s">
        <v>88</v>
      </c>
      <c r="AF44" s="4"/>
      <c r="AG44" s="4"/>
      <c r="AH44" s="4"/>
      <c r="AI44" s="5"/>
      <c r="AJ44" s="5"/>
      <c r="AK44" s="5"/>
      <c r="AL44" s="5"/>
    </row>
    <row r="45" spans="1:38" ht="15.75" hidden="1" customHeight="1" outlineLevel="1">
      <c r="A45" s="82"/>
      <c r="B45" s="83"/>
      <c r="C45" s="83"/>
      <c r="D45" s="83"/>
      <c r="E45" s="83"/>
      <c r="F45" s="83"/>
      <c r="G45" s="83"/>
      <c r="H45" s="83"/>
      <c r="I45" s="83"/>
      <c r="J45" s="83"/>
      <c r="K45" s="83"/>
      <c r="L45" s="83"/>
      <c r="M45" s="83"/>
      <c r="N45" s="83"/>
      <c r="O45" s="84"/>
      <c r="P45" s="72">
        <f t="shared" si="0"/>
        <v>0</v>
      </c>
      <c r="Q45" s="85"/>
      <c r="R45" s="83"/>
      <c r="S45" s="86"/>
      <c r="T45" s="252"/>
      <c r="U45" s="87" t="str">
        <f t="shared" si="3"/>
        <v>S3.14</v>
      </c>
      <c r="V45" s="57" t="str">
        <f t="shared" si="3"/>
        <v>Regulations applicable to the site pertinent to the use of private vehicles.</v>
      </c>
      <c r="W45" s="80"/>
      <c r="X45" s="81"/>
      <c r="Y45" s="59"/>
      <c r="Z45" s="46" t="str">
        <f t="shared" si="9"/>
        <v>S3.14</v>
      </c>
      <c r="AA45" s="60" t="str">
        <f>IF($X$2="a",AC45,AE46)</f>
        <v>Regulations applicable to the site pertinent to the use of private vehicles.</v>
      </c>
      <c r="AB45" s="76" t="s">
        <v>89</v>
      </c>
      <c r="AC45" s="61" t="s">
        <v>90</v>
      </c>
      <c r="AD45" s="62" t="str">
        <f t="shared" si="11"/>
        <v>S3.14</v>
      </c>
      <c r="AE45" s="75" t="s">
        <v>90</v>
      </c>
      <c r="AF45" s="4"/>
      <c r="AG45" s="4"/>
      <c r="AH45" s="4"/>
      <c r="AI45" s="5"/>
      <c r="AJ45" s="5"/>
      <c r="AK45" s="5"/>
      <c r="AL45" s="5"/>
    </row>
    <row r="46" spans="1:38" ht="39" hidden="1" customHeight="1" outlineLevel="1" thickBot="1">
      <c r="A46" s="88"/>
      <c r="B46" s="88"/>
      <c r="C46" s="88"/>
      <c r="D46" s="88"/>
      <c r="E46" s="88"/>
      <c r="F46" s="88"/>
      <c r="G46" s="88"/>
      <c r="H46" s="88"/>
      <c r="I46" s="88"/>
      <c r="J46" s="88"/>
      <c r="K46" s="88"/>
      <c r="L46" s="88"/>
      <c r="M46" s="88"/>
      <c r="N46" s="88"/>
      <c r="O46" s="88"/>
      <c r="P46" s="89"/>
      <c r="Q46" s="88"/>
      <c r="R46" s="88"/>
      <c r="S46" s="90"/>
      <c r="T46" s="262" t="str">
        <f>AA46</f>
        <v>Assessment of project and building performance</v>
      </c>
      <c r="U46" s="263"/>
      <c r="V46" s="264"/>
      <c r="W46" s="80"/>
      <c r="X46" s="81"/>
      <c r="Y46" s="59"/>
      <c r="Z46" s="46"/>
      <c r="AA46" s="60" t="str">
        <f>IF($X$2="a",AC46,AE46)</f>
        <v>Assessment of project and building performance</v>
      </c>
      <c r="AB46" s="76"/>
      <c r="AC46" s="61" t="s">
        <v>91</v>
      </c>
      <c r="AD46" s="62"/>
      <c r="AE46" s="91" t="s">
        <v>91</v>
      </c>
      <c r="AF46" s="4"/>
      <c r="AG46" s="4"/>
      <c r="AH46" s="4"/>
      <c r="AI46" s="5"/>
      <c r="AJ46" s="5"/>
      <c r="AK46" s="5"/>
      <c r="AL46" s="5"/>
    </row>
    <row r="47" spans="1:38" ht="26" customHeight="1" collapsed="1">
      <c r="A47" s="22">
        <f>IF([1]BasicA!$B$15=[1]BasicA!$R$31,1,0)</f>
        <v>1</v>
      </c>
      <c r="B47" s="22">
        <f>IF([1]BasicA!$B$15=[1]BasicA!$R$30,1,0)</f>
        <v>0</v>
      </c>
      <c r="C47" s="23">
        <v>1</v>
      </c>
      <c r="D47" s="23">
        <f>IF(OR(OR([1]BasicA!$R$26=D$3,[1]BasicA!$R$27=D$3,[1]BasicA!$R$28=D$3)),1,0)</f>
        <v>0</v>
      </c>
      <c r="E47" s="23">
        <f>IF(OR(OR([1]BasicA!$R$26=E$3,[1]BasicA!$R$27=E$3,[1]BasicA!$R$28=E$3)),1,0)</f>
        <v>0</v>
      </c>
      <c r="F47" s="23">
        <f>IF(OR(OR([1]BasicA!$R$26=F$3,[1]BasicA!$R$27=F$3,[1]BasicA!$R$28=F$3)),1,0)</f>
        <v>0</v>
      </c>
      <c r="G47" s="23">
        <f>IF(OR(OR([1]BasicA!$R$26=G$3,[1]BasicA!$R$27=G$3,[1]BasicA!$R$28=G$3)),1,0)</f>
        <v>0</v>
      </c>
      <c r="H47" s="23">
        <f>IF(OR(OR([1]BasicA!$R$26=H$3,[1]BasicA!$R$27=H$3,[1]BasicA!$R$28=H$3)),1,0)</f>
        <v>1</v>
      </c>
      <c r="I47" s="23">
        <f>IF(OR(OR([1]BasicA!$R$26=I$3,[1]BasicA!$R$27=I$3,[1]BasicA!$R$28=I$3)),1,0)</f>
        <v>0</v>
      </c>
      <c r="J47" s="23">
        <f>IF(OR(OR([1]BasicA!$R$26=J$3,[1]BasicA!$R$27=J$3,[1]BasicA!$R$28=J$3)),1,0)</f>
        <v>1</v>
      </c>
      <c r="K47" s="23">
        <f>IF(OR(OR([1]BasicA!$R$26=K$3,[1]BasicA!$R$27=K$3,[1]BasicA!$R$28=K$3)),1,0)</f>
        <v>0</v>
      </c>
      <c r="L47" s="23">
        <f>IF(OR(OR([1]BasicA!$R$26=L$3,[1]BasicA!$R$27=L$3,[1]BasicA!$R$28=L$3)),1,0)</f>
        <v>0</v>
      </c>
      <c r="M47" s="23">
        <f>IF(OR(OR([1]BasicA!$R$26=M$3,[1]BasicA!$R$27=M$3,[1]BasicA!$R$28=M$3)),1,0)</f>
        <v>0</v>
      </c>
      <c r="N47" s="23">
        <f>IF(OR(OR([1]BasicA!$R$26=N$3,[1]BasicA!$R$27=N$3,[1]BasicA!$R$28=N$3)),1,0)</f>
        <v>0</v>
      </c>
      <c r="O47" s="23">
        <f>IF(OR(OR([1]BasicA!$R$26=O$3,[1]BasicA!$R$27=O$3,[1]BasicA!$R$28=O$3)),1,0)</f>
        <v>0</v>
      </c>
      <c r="P47" s="92">
        <f>IF([1]BasicA!$B$13=[1]BasicA!$R$2,1,0)</f>
        <v>0</v>
      </c>
      <c r="Q47" s="25">
        <f>IF([1]BasicA!$B$13=[1]BasicA!$R$3,1,0)</f>
        <v>1</v>
      </c>
      <c r="R47" s="25">
        <f>IF([1]BasicA!$B$13=[1]BasicA!$R$4,1,0)</f>
        <v>0</v>
      </c>
      <c r="S47" s="25">
        <f>IF([1]BasicA!$B$13=[1]BasicA!$R$5,1,0)</f>
        <v>0</v>
      </c>
      <c r="T47" s="247" t="s">
        <v>92</v>
      </c>
      <c r="U47" s="248" t="str">
        <f>Z47</f>
        <v>Site Regeneration and Development, Urban Design and Infrastructure</v>
      </c>
      <c r="V47" s="93"/>
      <c r="W47" s="94"/>
      <c r="X47" s="95">
        <f>COUNTIF(Y62:Y101,"&gt;0")</f>
        <v>6</v>
      </c>
      <c r="Y47" s="28">
        <f>SUM(Y62:Y85)</f>
        <v>22</v>
      </c>
      <c r="Z47" s="29" t="str">
        <f>IF($X$2="a",AB47,AD47)</f>
        <v>Site Regeneration and Development, Urban Design and Infrastructure</v>
      </c>
      <c r="AA47" s="30"/>
      <c r="AB47" s="31" t="s">
        <v>93</v>
      </c>
      <c r="AC47" s="32"/>
      <c r="AD47" s="33" t="s">
        <v>93</v>
      </c>
      <c r="AE47" s="96"/>
      <c r="AF47" s="4"/>
      <c r="AG47" s="4"/>
      <c r="AH47" s="4"/>
      <c r="AI47" s="5"/>
      <c r="AJ47" s="5"/>
      <c r="AK47" s="5"/>
      <c r="AL47" s="5"/>
    </row>
    <row r="48" spans="1:38" ht="15.75" customHeight="1">
      <c r="A48" s="97">
        <f t="shared" ref="A48:O64" si="12">IF(A$47=1,1,0)</f>
        <v>1</v>
      </c>
      <c r="B48" s="98">
        <f t="shared" si="12"/>
        <v>0</v>
      </c>
      <c r="C48" s="99">
        <f t="shared" si="12"/>
        <v>1</v>
      </c>
      <c r="D48" s="97">
        <f t="shared" si="12"/>
        <v>0</v>
      </c>
      <c r="E48" s="100">
        <f t="shared" si="12"/>
        <v>0</v>
      </c>
      <c r="F48" s="100">
        <f t="shared" si="12"/>
        <v>0</v>
      </c>
      <c r="G48" s="100">
        <f t="shared" si="12"/>
        <v>0</v>
      </c>
      <c r="H48" s="100">
        <f t="shared" si="12"/>
        <v>1</v>
      </c>
      <c r="I48" s="100">
        <f t="shared" si="12"/>
        <v>0</v>
      </c>
      <c r="J48" s="100">
        <f t="shared" si="12"/>
        <v>1</v>
      </c>
      <c r="K48" s="101">
        <f t="shared" si="12"/>
        <v>0</v>
      </c>
      <c r="L48" s="100">
        <f t="shared" si="12"/>
        <v>0</v>
      </c>
      <c r="M48" s="100">
        <f t="shared" si="12"/>
        <v>0</v>
      </c>
      <c r="N48" s="100">
        <f t="shared" si="12"/>
        <v>0</v>
      </c>
      <c r="O48" s="100">
        <f t="shared" si="12"/>
        <v>0</v>
      </c>
      <c r="P48" s="102"/>
      <c r="Q48" s="100">
        <f t="shared" ref="Q48:Q85" si="13">IF($Q$47=1,1,0)</f>
        <v>1</v>
      </c>
      <c r="R48" s="100">
        <f t="shared" ref="R48:R53" si="14">IF($R$47=1,1,0)</f>
        <v>0</v>
      </c>
      <c r="S48" s="103">
        <f>IF($S$47=1,1,0)</f>
        <v>0</v>
      </c>
      <c r="T48" s="42" t="s">
        <v>94</v>
      </c>
      <c r="U48" s="256" t="str">
        <f>Z48</f>
        <v>Site Regeneration and Development</v>
      </c>
      <c r="V48" s="257"/>
      <c r="W48" s="43"/>
      <c r="X48" s="104"/>
      <c r="Y48" s="59">
        <f>COUNTA(V49:V61)-COUNTIF(V49:V61,"N.A.")</f>
        <v>13</v>
      </c>
      <c r="Z48" s="46" t="str">
        <f>IF($X$2="a",AB48,AD48)</f>
        <v>Site Regeneration and Development</v>
      </c>
      <c r="AA48" s="47"/>
      <c r="AB48" s="48" t="s">
        <v>95</v>
      </c>
      <c r="AC48" s="49"/>
      <c r="AD48" s="74" t="s">
        <v>95</v>
      </c>
      <c r="AE48" s="75"/>
      <c r="AF48" s="4"/>
      <c r="AG48" s="4"/>
      <c r="AH48" s="4"/>
      <c r="AI48" s="5"/>
      <c r="AJ48" s="5"/>
      <c r="AK48" s="5"/>
      <c r="AL48" s="5"/>
    </row>
    <row r="49" spans="1:38" ht="15.75" hidden="1" customHeight="1" outlineLevel="1">
      <c r="A49" s="68">
        <f t="shared" si="12"/>
        <v>1</v>
      </c>
      <c r="B49" s="69">
        <f t="shared" si="12"/>
        <v>0</v>
      </c>
      <c r="C49" s="68">
        <f t="shared" si="12"/>
        <v>1</v>
      </c>
      <c r="D49" s="68">
        <f t="shared" si="12"/>
        <v>0</v>
      </c>
      <c r="E49" s="71">
        <f t="shared" si="12"/>
        <v>0</v>
      </c>
      <c r="F49" s="71">
        <f t="shared" si="12"/>
        <v>0</v>
      </c>
      <c r="G49" s="71">
        <f t="shared" si="12"/>
        <v>0</v>
      </c>
      <c r="H49" s="71">
        <f t="shared" si="12"/>
        <v>1</v>
      </c>
      <c r="I49" s="71">
        <f t="shared" si="12"/>
        <v>0</v>
      </c>
      <c r="J49" s="71">
        <f t="shared" si="12"/>
        <v>1</v>
      </c>
      <c r="K49" s="105">
        <f t="shared" si="12"/>
        <v>0</v>
      </c>
      <c r="L49" s="71">
        <f t="shared" si="12"/>
        <v>0</v>
      </c>
      <c r="M49" s="71">
        <f t="shared" si="12"/>
        <v>0</v>
      </c>
      <c r="N49" s="71">
        <f t="shared" si="12"/>
        <v>0</v>
      </c>
      <c r="O49" s="71">
        <f t="shared" si="12"/>
        <v>0</v>
      </c>
      <c r="P49" s="106"/>
      <c r="Q49" s="71">
        <f t="shared" si="13"/>
        <v>1</v>
      </c>
      <c r="R49" s="107">
        <f t="shared" si="14"/>
        <v>0</v>
      </c>
      <c r="S49" s="103">
        <f>IF($S$47=1,1,0)</f>
        <v>0</v>
      </c>
      <c r="T49" s="252"/>
      <c r="U49" s="56" t="str">
        <f t="shared" ref="U49:V64" si="15">Z49</f>
        <v>A1.1</v>
      </c>
      <c r="V49" s="57" t="str">
        <f t="shared" si="15"/>
        <v>Protection and restoration of wetlands.</v>
      </c>
      <c r="W49" s="58"/>
      <c r="X49" s="81"/>
      <c r="Y49" s="59"/>
      <c r="Z49" s="46" t="str">
        <f>AB49</f>
        <v>A1.1</v>
      </c>
      <c r="AA49" s="60" t="str">
        <f t="shared" ref="AA49:AA61" si="16">IF($X$2="a",AC49,AE49)</f>
        <v>Protection and restoration of wetlands.</v>
      </c>
      <c r="AB49" s="108" t="s">
        <v>96</v>
      </c>
      <c r="AC49" s="61" t="s">
        <v>97</v>
      </c>
      <c r="AD49" s="62" t="str">
        <f>$AB49</f>
        <v>A1.1</v>
      </c>
      <c r="AE49" s="75" t="s">
        <v>97</v>
      </c>
      <c r="AF49" s="4"/>
      <c r="AG49" s="4"/>
      <c r="AH49" s="4"/>
      <c r="AI49" s="5"/>
      <c r="AJ49" s="5"/>
      <c r="AK49" s="5"/>
      <c r="AL49" s="5"/>
    </row>
    <row r="50" spans="1:38" ht="15.75" hidden="1" customHeight="1" outlineLevel="1">
      <c r="A50" s="68">
        <f t="shared" si="12"/>
        <v>1</v>
      </c>
      <c r="B50" s="69">
        <f t="shared" si="12"/>
        <v>0</v>
      </c>
      <c r="C50" s="68">
        <f t="shared" si="12"/>
        <v>1</v>
      </c>
      <c r="D50" s="68">
        <f t="shared" si="12"/>
        <v>0</v>
      </c>
      <c r="E50" s="71">
        <f t="shared" si="12"/>
        <v>0</v>
      </c>
      <c r="F50" s="71">
        <f t="shared" si="12"/>
        <v>0</v>
      </c>
      <c r="G50" s="71">
        <f t="shared" si="12"/>
        <v>0</v>
      </c>
      <c r="H50" s="71">
        <f t="shared" si="12"/>
        <v>1</v>
      </c>
      <c r="I50" s="71">
        <f t="shared" si="12"/>
        <v>0</v>
      </c>
      <c r="J50" s="71">
        <f t="shared" si="12"/>
        <v>1</v>
      </c>
      <c r="K50" s="105">
        <f t="shared" si="12"/>
        <v>0</v>
      </c>
      <c r="L50" s="71">
        <f t="shared" si="12"/>
        <v>0</v>
      </c>
      <c r="M50" s="71">
        <f t="shared" si="12"/>
        <v>0</v>
      </c>
      <c r="N50" s="71">
        <f t="shared" si="12"/>
        <v>0</v>
      </c>
      <c r="O50" s="71">
        <f t="shared" si="12"/>
        <v>0</v>
      </c>
      <c r="P50" s="106"/>
      <c r="Q50" s="71">
        <f t="shared" si="13"/>
        <v>1</v>
      </c>
      <c r="R50" s="107">
        <f t="shared" si="14"/>
        <v>0</v>
      </c>
      <c r="S50" s="103">
        <f>IF($S$47=1,1,0)</f>
        <v>0</v>
      </c>
      <c r="T50" s="252"/>
      <c r="U50" s="56" t="str">
        <f t="shared" si="15"/>
        <v>A1.2</v>
      </c>
      <c r="V50" s="57" t="str">
        <f t="shared" si="15"/>
        <v>Protection and restoration of coastal environments.</v>
      </c>
      <c r="W50" s="58"/>
      <c r="X50" s="81"/>
      <c r="Y50" s="59"/>
      <c r="Z50" s="46" t="str">
        <f t="shared" ref="Z50:Z61" si="17">AB50</f>
        <v>A1.2</v>
      </c>
      <c r="AA50" s="60" t="str">
        <f t="shared" si="16"/>
        <v>Protection and restoration of coastal environments.</v>
      </c>
      <c r="AB50" s="108" t="s">
        <v>98</v>
      </c>
      <c r="AC50" s="61" t="s">
        <v>99</v>
      </c>
      <c r="AD50" s="62" t="str">
        <f>$AB50</f>
        <v>A1.2</v>
      </c>
      <c r="AE50" s="75" t="s">
        <v>99</v>
      </c>
      <c r="AF50" s="4"/>
      <c r="AG50" s="4"/>
      <c r="AH50" s="4"/>
      <c r="AI50" s="5"/>
      <c r="AJ50" s="5"/>
      <c r="AK50" s="5"/>
      <c r="AL50" s="5"/>
    </row>
    <row r="51" spans="1:38" ht="15.75" hidden="1" customHeight="1" outlineLevel="1">
      <c r="A51" s="68">
        <f t="shared" si="12"/>
        <v>1</v>
      </c>
      <c r="B51" s="69">
        <f t="shared" si="12"/>
        <v>0</v>
      </c>
      <c r="C51" s="68">
        <f t="shared" si="12"/>
        <v>1</v>
      </c>
      <c r="D51" s="68">
        <f t="shared" si="12"/>
        <v>0</v>
      </c>
      <c r="E51" s="71">
        <f t="shared" si="12"/>
        <v>0</v>
      </c>
      <c r="F51" s="71">
        <f t="shared" si="12"/>
        <v>0</v>
      </c>
      <c r="G51" s="71">
        <f t="shared" si="12"/>
        <v>0</v>
      </c>
      <c r="H51" s="71">
        <f t="shared" si="12"/>
        <v>1</v>
      </c>
      <c r="I51" s="71">
        <f t="shared" si="12"/>
        <v>0</v>
      </c>
      <c r="J51" s="71">
        <f t="shared" si="12"/>
        <v>1</v>
      </c>
      <c r="K51" s="105">
        <f t="shared" si="12"/>
        <v>0</v>
      </c>
      <c r="L51" s="71">
        <f t="shared" si="12"/>
        <v>0</v>
      </c>
      <c r="M51" s="71">
        <f t="shared" si="12"/>
        <v>0</v>
      </c>
      <c r="N51" s="71">
        <f t="shared" si="12"/>
        <v>0</v>
      </c>
      <c r="O51" s="71">
        <f t="shared" si="12"/>
        <v>0</v>
      </c>
      <c r="P51" s="106"/>
      <c r="Q51" s="71">
        <f t="shared" si="13"/>
        <v>1</v>
      </c>
      <c r="R51" s="107">
        <f t="shared" si="14"/>
        <v>0</v>
      </c>
      <c r="S51" s="103">
        <f>IF($S$47=1,1,0)</f>
        <v>0</v>
      </c>
      <c r="T51" s="252"/>
      <c r="U51" s="56" t="str">
        <f t="shared" si="15"/>
        <v>A1.3</v>
      </c>
      <c r="V51" s="57" t="str">
        <f t="shared" si="15"/>
        <v>Reforestation for carbon sequestration, soil stability and biodiversity.</v>
      </c>
      <c r="W51" s="58"/>
      <c r="X51" s="81"/>
      <c r="Y51" s="59"/>
      <c r="Z51" s="46" t="str">
        <f t="shared" si="17"/>
        <v>A1.3</v>
      </c>
      <c r="AA51" s="60" t="str">
        <f t="shared" si="16"/>
        <v>Reforestation for carbon sequestration, soil stability and biodiversity.</v>
      </c>
      <c r="AB51" s="108" t="s">
        <v>100</v>
      </c>
      <c r="AC51" s="61" t="s">
        <v>101</v>
      </c>
      <c r="AD51" s="62" t="str">
        <f>$AB51</f>
        <v>A1.3</v>
      </c>
      <c r="AE51" s="75" t="s">
        <v>101</v>
      </c>
      <c r="AF51" s="4"/>
      <c r="AG51" s="4"/>
      <c r="AH51" s="4"/>
      <c r="AI51" s="5"/>
      <c r="AJ51" s="5"/>
      <c r="AK51" s="5"/>
      <c r="AL51" s="5"/>
    </row>
    <row r="52" spans="1:38" ht="15.75" hidden="1" customHeight="1" outlineLevel="1">
      <c r="A52" s="68">
        <f t="shared" si="12"/>
        <v>1</v>
      </c>
      <c r="B52" s="69">
        <f t="shared" si="12"/>
        <v>0</v>
      </c>
      <c r="C52" s="68">
        <f t="shared" si="12"/>
        <v>1</v>
      </c>
      <c r="D52" s="68">
        <f t="shared" si="12"/>
        <v>0</v>
      </c>
      <c r="E52" s="71">
        <f t="shared" si="12"/>
        <v>0</v>
      </c>
      <c r="F52" s="71">
        <f t="shared" si="12"/>
        <v>0</v>
      </c>
      <c r="G52" s="71">
        <f t="shared" si="12"/>
        <v>0</v>
      </c>
      <c r="H52" s="71">
        <f t="shared" si="12"/>
        <v>1</v>
      </c>
      <c r="I52" s="71">
        <f t="shared" si="12"/>
        <v>0</v>
      </c>
      <c r="J52" s="71">
        <f t="shared" si="12"/>
        <v>1</v>
      </c>
      <c r="K52" s="105">
        <f t="shared" si="12"/>
        <v>0</v>
      </c>
      <c r="L52" s="71">
        <f t="shared" si="12"/>
        <v>0</v>
      </c>
      <c r="M52" s="71">
        <f t="shared" si="12"/>
        <v>0</v>
      </c>
      <c r="N52" s="71">
        <f t="shared" si="12"/>
        <v>0</v>
      </c>
      <c r="O52" s="71">
        <f t="shared" si="12"/>
        <v>0</v>
      </c>
      <c r="P52" s="106"/>
      <c r="Q52" s="71">
        <f t="shared" si="13"/>
        <v>1</v>
      </c>
      <c r="R52" s="107">
        <f t="shared" si="14"/>
        <v>0</v>
      </c>
      <c r="S52" s="103">
        <f t="shared" ref="S52:S62" si="18">IF($S$47=1,1,0)</f>
        <v>0</v>
      </c>
      <c r="T52" s="252"/>
      <c r="U52" s="56" t="str">
        <f t="shared" si="15"/>
        <v>A1.4</v>
      </c>
      <c r="V52" s="57" t="str">
        <f t="shared" si="15"/>
        <v>Development or maintenance of wildlife corridors.</v>
      </c>
      <c r="W52" s="58"/>
      <c r="X52" s="81"/>
      <c r="Y52" s="59"/>
      <c r="Z52" s="46" t="str">
        <f t="shared" si="17"/>
        <v>A1.4</v>
      </c>
      <c r="AA52" s="60" t="str">
        <f t="shared" si="16"/>
        <v>Development or maintenance of wildlife corridors.</v>
      </c>
      <c r="AB52" s="108" t="s">
        <v>102</v>
      </c>
      <c r="AC52" s="65" t="s">
        <v>103</v>
      </c>
      <c r="AD52" s="62" t="str">
        <f>$AB52</f>
        <v>A1.4</v>
      </c>
      <c r="AE52" s="67" t="s">
        <v>103</v>
      </c>
      <c r="AF52" s="4"/>
      <c r="AG52" s="4"/>
      <c r="AH52" s="4"/>
      <c r="AI52" s="5"/>
      <c r="AJ52" s="5"/>
      <c r="AK52" s="5"/>
      <c r="AL52" s="5"/>
    </row>
    <row r="53" spans="1:38" ht="15.75" hidden="1" customHeight="1" outlineLevel="1">
      <c r="A53" s="68">
        <f t="shared" si="12"/>
        <v>1</v>
      </c>
      <c r="B53" s="69">
        <f t="shared" si="12"/>
        <v>0</v>
      </c>
      <c r="C53" s="68">
        <f t="shared" si="12"/>
        <v>1</v>
      </c>
      <c r="D53" s="68">
        <f t="shared" si="12"/>
        <v>0</v>
      </c>
      <c r="E53" s="71">
        <f t="shared" si="12"/>
        <v>0</v>
      </c>
      <c r="F53" s="71">
        <f t="shared" si="12"/>
        <v>0</v>
      </c>
      <c r="G53" s="71">
        <f t="shared" si="12"/>
        <v>0</v>
      </c>
      <c r="H53" s="71">
        <f t="shared" si="12"/>
        <v>1</v>
      </c>
      <c r="I53" s="71">
        <f t="shared" si="12"/>
        <v>0</v>
      </c>
      <c r="J53" s="71">
        <f t="shared" si="12"/>
        <v>1</v>
      </c>
      <c r="K53" s="105">
        <f t="shared" si="12"/>
        <v>0</v>
      </c>
      <c r="L53" s="71">
        <f t="shared" si="12"/>
        <v>0</v>
      </c>
      <c r="M53" s="71">
        <f t="shared" si="12"/>
        <v>0</v>
      </c>
      <c r="N53" s="71">
        <f t="shared" si="12"/>
        <v>0</v>
      </c>
      <c r="O53" s="71">
        <f t="shared" si="12"/>
        <v>0</v>
      </c>
      <c r="P53" s="106"/>
      <c r="Q53" s="71">
        <f t="shared" si="13"/>
        <v>1</v>
      </c>
      <c r="R53" s="107">
        <f t="shared" si="14"/>
        <v>0</v>
      </c>
      <c r="S53" s="103">
        <f t="shared" si="18"/>
        <v>0</v>
      </c>
      <c r="T53" s="252"/>
      <c r="U53" s="56" t="str">
        <f t="shared" si="15"/>
        <v>A1.5</v>
      </c>
      <c r="V53" s="57" t="str">
        <f t="shared" si="15"/>
        <v>Remediation of contaminated soil, groundwater or surface water.</v>
      </c>
      <c r="W53" s="58"/>
      <c r="X53" s="81"/>
      <c r="Y53" s="59"/>
      <c r="Z53" s="46" t="str">
        <f t="shared" si="17"/>
        <v>A1.5</v>
      </c>
      <c r="AA53" s="60" t="str">
        <f t="shared" si="16"/>
        <v>Remediation of contaminated soil, groundwater or surface water.</v>
      </c>
      <c r="AB53" s="108" t="s">
        <v>104</v>
      </c>
      <c r="AC53" s="61" t="s">
        <v>105</v>
      </c>
      <c r="AD53" s="62" t="str">
        <f t="shared" ref="AD53:AD61" si="19">$AB53</f>
        <v>A1.5</v>
      </c>
      <c r="AE53" s="75" t="s">
        <v>105</v>
      </c>
      <c r="AF53" s="4"/>
      <c r="AG53" s="4"/>
      <c r="AH53" s="4"/>
      <c r="AI53" s="5"/>
      <c r="AJ53" s="5"/>
      <c r="AK53" s="5"/>
      <c r="AL53" s="5"/>
    </row>
    <row r="54" spans="1:38" ht="15.75" hidden="1" customHeight="1" outlineLevel="1">
      <c r="A54" s="68">
        <f t="shared" si="12"/>
        <v>1</v>
      </c>
      <c r="B54" s="69">
        <f t="shared" si="12"/>
        <v>0</v>
      </c>
      <c r="C54" s="68">
        <f t="shared" si="12"/>
        <v>1</v>
      </c>
      <c r="D54" s="68">
        <f t="shared" si="12"/>
        <v>0</v>
      </c>
      <c r="E54" s="71">
        <f t="shared" si="12"/>
        <v>0</v>
      </c>
      <c r="F54" s="71">
        <f t="shared" si="12"/>
        <v>0</v>
      </c>
      <c r="G54" s="71">
        <f t="shared" si="12"/>
        <v>0</v>
      </c>
      <c r="H54" s="71">
        <f t="shared" si="12"/>
        <v>1</v>
      </c>
      <c r="I54" s="71">
        <f t="shared" si="12"/>
        <v>0</v>
      </c>
      <c r="J54" s="71">
        <f t="shared" si="12"/>
        <v>1</v>
      </c>
      <c r="K54" s="105">
        <f t="shared" si="12"/>
        <v>0</v>
      </c>
      <c r="L54" s="71">
        <f t="shared" si="12"/>
        <v>0</v>
      </c>
      <c r="M54" s="71">
        <f t="shared" si="12"/>
        <v>0</v>
      </c>
      <c r="N54" s="71">
        <f t="shared" si="12"/>
        <v>0</v>
      </c>
      <c r="O54" s="71">
        <f t="shared" si="12"/>
        <v>0</v>
      </c>
      <c r="P54" s="106"/>
      <c r="Q54" s="71">
        <f t="shared" si="13"/>
        <v>1</v>
      </c>
      <c r="R54" s="36"/>
      <c r="S54" s="103">
        <f t="shared" si="18"/>
        <v>0</v>
      </c>
      <c r="T54" s="252"/>
      <c r="U54" s="56" t="str">
        <f t="shared" si="15"/>
        <v>A1.6</v>
      </c>
      <c r="V54" s="57" t="str">
        <f t="shared" si="15"/>
        <v>Shading of building(s) by deciduous trees.</v>
      </c>
      <c r="W54" s="58"/>
      <c r="X54" s="81"/>
      <c r="Y54" s="59"/>
      <c r="Z54" s="46" t="str">
        <f t="shared" si="17"/>
        <v>A1.6</v>
      </c>
      <c r="AA54" s="60" t="str">
        <f t="shared" si="16"/>
        <v>Shading of building(s) by deciduous trees.</v>
      </c>
      <c r="AB54" s="108" t="s">
        <v>106</v>
      </c>
      <c r="AC54" s="61" t="s">
        <v>107</v>
      </c>
      <c r="AD54" s="62" t="str">
        <f t="shared" si="19"/>
        <v>A1.6</v>
      </c>
      <c r="AE54" s="75" t="s">
        <v>107</v>
      </c>
      <c r="AF54" s="4"/>
      <c r="AG54" s="4"/>
      <c r="AH54" s="4"/>
      <c r="AI54" s="5"/>
      <c r="AJ54" s="5"/>
      <c r="AK54" s="5"/>
      <c r="AL54" s="5"/>
    </row>
    <row r="55" spans="1:38" ht="15.75" hidden="1" customHeight="1" outlineLevel="1">
      <c r="A55" s="68">
        <f t="shared" si="12"/>
        <v>1</v>
      </c>
      <c r="B55" s="69">
        <f t="shared" si="12"/>
        <v>0</v>
      </c>
      <c r="C55" s="68">
        <f t="shared" si="12"/>
        <v>1</v>
      </c>
      <c r="D55" s="68">
        <f t="shared" si="12"/>
        <v>0</v>
      </c>
      <c r="E55" s="71">
        <f t="shared" si="12"/>
        <v>0</v>
      </c>
      <c r="F55" s="71">
        <f t="shared" si="12"/>
        <v>0</v>
      </c>
      <c r="G55" s="71">
        <f t="shared" si="12"/>
        <v>0</v>
      </c>
      <c r="H55" s="71">
        <f t="shared" si="12"/>
        <v>1</v>
      </c>
      <c r="I55" s="71">
        <f t="shared" si="12"/>
        <v>0</v>
      </c>
      <c r="J55" s="71">
        <f t="shared" si="12"/>
        <v>1</v>
      </c>
      <c r="K55" s="105">
        <f t="shared" si="12"/>
        <v>0</v>
      </c>
      <c r="L55" s="71">
        <f t="shared" si="12"/>
        <v>0</v>
      </c>
      <c r="M55" s="71">
        <f t="shared" si="12"/>
        <v>0</v>
      </c>
      <c r="N55" s="71">
        <f t="shared" si="12"/>
        <v>0</v>
      </c>
      <c r="O55" s="71">
        <f t="shared" si="12"/>
        <v>0</v>
      </c>
      <c r="P55" s="106"/>
      <c r="Q55" s="71">
        <f t="shared" si="13"/>
        <v>1</v>
      </c>
      <c r="R55" s="36"/>
      <c r="S55" s="103">
        <f t="shared" si="18"/>
        <v>0</v>
      </c>
      <c r="T55" s="252"/>
      <c r="U55" s="56" t="str">
        <f t="shared" si="15"/>
        <v>A1.7</v>
      </c>
      <c r="V55" s="57" t="str">
        <f t="shared" si="15"/>
        <v>Use of vegetation to provide ambient outdoor cooling.</v>
      </c>
      <c r="W55" s="58"/>
      <c r="X55" s="81"/>
      <c r="Y55" s="59"/>
      <c r="Z55" s="46" t="str">
        <f t="shared" si="17"/>
        <v>A1.7</v>
      </c>
      <c r="AA55" s="60" t="str">
        <f t="shared" si="16"/>
        <v>Use of vegetation to provide ambient outdoor cooling.</v>
      </c>
      <c r="AB55" s="108" t="s">
        <v>108</v>
      </c>
      <c r="AC55" s="61" t="s">
        <v>109</v>
      </c>
      <c r="AD55" s="62" t="str">
        <f t="shared" si="19"/>
        <v>A1.7</v>
      </c>
      <c r="AE55" s="75" t="s">
        <v>109</v>
      </c>
      <c r="AF55" s="4"/>
      <c r="AG55" s="4"/>
      <c r="AH55" s="4"/>
      <c r="AI55" s="5"/>
      <c r="AJ55" s="5"/>
      <c r="AK55" s="5"/>
      <c r="AL55" s="5"/>
    </row>
    <row r="56" spans="1:38" ht="15.75" hidden="1" customHeight="1" outlineLevel="1">
      <c r="A56" s="68">
        <f t="shared" si="12"/>
        <v>1</v>
      </c>
      <c r="B56" s="69">
        <f t="shared" si="12"/>
        <v>0</v>
      </c>
      <c r="C56" s="68">
        <f t="shared" si="12"/>
        <v>1</v>
      </c>
      <c r="D56" s="68">
        <f t="shared" si="12"/>
        <v>0</v>
      </c>
      <c r="E56" s="71">
        <f t="shared" si="12"/>
        <v>0</v>
      </c>
      <c r="F56" s="71">
        <f t="shared" si="12"/>
        <v>0</v>
      </c>
      <c r="G56" s="71">
        <f t="shared" si="12"/>
        <v>0</v>
      </c>
      <c r="H56" s="71">
        <f t="shared" si="12"/>
        <v>1</v>
      </c>
      <c r="I56" s="71">
        <f t="shared" si="12"/>
        <v>0</v>
      </c>
      <c r="J56" s="71">
        <f t="shared" si="12"/>
        <v>1</v>
      </c>
      <c r="K56" s="105">
        <f t="shared" si="12"/>
        <v>0</v>
      </c>
      <c r="L56" s="71">
        <f t="shared" si="12"/>
        <v>0</v>
      </c>
      <c r="M56" s="71">
        <f t="shared" si="12"/>
        <v>0</v>
      </c>
      <c r="N56" s="71">
        <f t="shared" si="12"/>
        <v>0</v>
      </c>
      <c r="O56" s="71">
        <f t="shared" si="12"/>
        <v>0</v>
      </c>
      <c r="P56" s="106"/>
      <c r="Q56" s="71">
        <f t="shared" si="13"/>
        <v>1</v>
      </c>
      <c r="R56" s="36"/>
      <c r="S56" s="103">
        <f t="shared" si="18"/>
        <v>0</v>
      </c>
      <c r="T56" s="252"/>
      <c r="U56" s="56" t="str">
        <f t="shared" si="15"/>
        <v>A1.8</v>
      </c>
      <c r="V56" s="57" t="str">
        <f t="shared" si="15"/>
        <v>Reducing irrigation requirements through the use of native plantings.</v>
      </c>
      <c r="W56" s="58"/>
      <c r="X56" s="81"/>
      <c r="Y56" s="59"/>
      <c r="Z56" s="46" t="str">
        <f t="shared" si="17"/>
        <v>A1.8</v>
      </c>
      <c r="AA56" s="60" t="str">
        <f t="shared" si="16"/>
        <v>Reducing irrigation requirements through the use of native plantings.</v>
      </c>
      <c r="AB56" s="108" t="s">
        <v>110</v>
      </c>
      <c r="AC56" s="65" t="s">
        <v>111</v>
      </c>
      <c r="AD56" s="62" t="str">
        <f t="shared" si="19"/>
        <v>A1.8</v>
      </c>
      <c r="AE56" s="67" t="s">
        <v>111</v>
      </c>
      <c r="AF56" s="4"/>
      <c r="AG56" s="4"/>
      <c r="AH56" s="4"/>
      <c r="AI56" s="5"/>
      <c r="AJ56" s="5"/>
      <c r="AK56" s="5"/>
      <c r="AL56" s="5"/>
    </row>
    <row r="57" spans="1:38" ht="15.75" hidden="1" customHeight="1" outlineLevel="1">
      <c r="A57" s="68">
        <f t="shared" si="12"/>
        <v>1</v>
      </c>
      <c r="B57" s="69">
        <f t="shared" si="12"/>
        <v>0</v>
      </c>
      <c r="C57" s="68">
        <f t="shared" si="12"/>
        <v>1</v>
      </c>
      <c r="D57" s="68">
        <f t="shared" si="12"/>
        <v>0</v>
      </c>
      <c r="E57" s="71">
        <f t="shared" si="12"/>
        <v>0</v>
      </c>
      <c r="F57" s="71">
        <f t="shared" si="12"/>
        <v>0</v>
      </c>
      <c r="G57" s="71">
        <f t="shared" si="12"/>
        <v>0</v>
      </c>
      <c r="H57" s="71">
        <f t="shared" si="12"/>
        <v>1</v>
      </c>
      <c r="I57" s="71">
        <f t="shared" si="12"/>
        <v>0</v>
      </c>
      <c r="J57" s="71">
        <f t="shared" si="12"/>
        <v>1</v>
      </c>
      <c r="K57" s="105">
        <f t="shared" si="12"/>
        <v>0</v>
      </c>
      <c r="L57" s="71">
        <f t="shared" si="12"/>
        <v>0</v>
      </c>
      <c r="M57" s="71">
        <f t="shared" si="12"/>
        <v>0</v>
      </c>
      <c r="N57" s="71">
        <f t="shared" si="12"/>
        <v>0</v>
      </c>
      <c r="O57" s="71">
        <f t="shared" si="12"/>
        <v>0</v>
      </c>
      <c r="P57" s="106"/>
      <c r="Q57" s="71">
        <f t="shared" si="13"/>
        <v>1</v>
      </c>
      <c r="R57" s="36"/>
      <c r="S57" s="103">
        <f t="shared" si="18"/>
        <v>0</v>
      </c>
      <c r="T57" s="252"/>
      <c r="U57" s="56" t="str">
        <f t="shared" si="15"/>
        <v>A1.9</v>
      </c>
      <c r="V57" s="57" t="str">
        <f t="shared" si="15"/>
        <v xml:space="preserve">Provision of public open space(s). </v>
      </c>
      <c r="W57" s="58"/>
      <c r="X57" s="81"/>
      <c r="Y57" s="59"/>
      <c r="Z57" s="46" t="str">
        <f t="shared" si="17"/>
        <v>A1.9</v>
      </c>
      <c r="AA57" s="60" t="str">
        <f t="shared" si="16"/>
        <v xml:space="preserve">Provision of public open space(s). </v>
      </c>
      <c r="AB57" s="108" t="s">
        <v>112</v>
      </c>
      <c r="AC57" s="61" t="s">
        <v>113</v>
      </c>
      <c r="AD57" s="62" t="str">
        <f t="shared" si="19"/>
        <v>A1.9</v>
      </c>
      <c r="AE57" s="109" t="s">
        <v>113</v>
      </c>
      <c r="AF57" s="4"/>
      <c r="AG57" s="4"/>
      <c r="AH57" s="4"/>
      <c r="AI57" s="5"/>
      <c r="AJ57" s="5"/>
      <c r="AK57" s="5"/>
      <c r="AL57" s="5"/>
    </row>
    <row r="58" spans="1:38" ht="15.75" hidden="1" customHeight="1" outlineLevel="1">
      <c r="A58" s="68">
        <f t="shared" si="12"/>
        <v>1</v>
      </c>
      <c r="B58" s="69">
        <f t="shared" si="12"/>
        <v>0</v>
      </c>
      <c r="C58" s="68">
        <f t="shared" si="12"/>
        <v>1</v>
      </c>
      <c r="D58" s="68">
        <f t="shared" si="12"/>
        <v>0</v>
      </c>
      <c r="E58" s="71">
        <f t="shared" si="12"/>
        <v>0</v>
      </c>
      <c r="F58" s="71">
        <f t="shared" si="12"/>
        <v>0</v>
      </c>
      <c r="G58" s="71">
        <f t="shared" si="12"/>
        <v>0</v>
      </c>
      <c r="H58" s="71">
        <f t="shared" si="12"/>
        <v>1</v>
      </c>
      <c r="I58" s="71">
        <f t="shared" si="12"/>
        <v>0</v>
      </c>
      <c r="J58" s="71">
        <f t="shared" si="12"/>
        <v>1</v>
      </c>
      <c r="K58" s="105">
        <f t="shared" si="12"/>
        <v>0</v>
      </c>
      <c r="L58" s="71">
        <f t="shared" si="12"/>
        <v>0</v>
      </c>
      <c r="M58" s="71">
        <f t="shared" si="12"/>
        <v>0</v>
      </c>
      <c r="N58" s="71">
        <f t="shared" si="12"/>
        <v>0</v>
      </c>
      <c r="O58" s="71">
        <f t="shared" si="12"/>
        <v>0</v>
      </c>
      <c r="P58" s="106"/>
      <c r="Q58" s="71">
        <f t="shared" si="13"/>
        <v>1</v>
      </c>
      <c r="R58" s="36"/>
      <c r="S58" s="103">
        <f t="shared" si="18"/>
        <v>0</v>
      </c>
      <c r="T58" s="252"/>
      <c r="U58" s="56" t="str">
        <f t="shared" si="15"/>
        <v>A1.10</v>
      </c>
      <c r="V58" s="57" t="str">
        <f t="shared" si="15"/>
        <v xml:space="preserve">Provision and quality of children's play area(s). </v>
      </c>
      <c r="W58" s="58"/>
      <c r="X58" s="81"/>
      <c r="Y58" s="59"/>
      <c r="Z58" s="46" t="str">
        <f t="shared" si="17"/>
        <v>A1.10</v>
      </c>
      <c r="AA58" s="60" t="str">
        <f t="shared" si="16"/>
        <v xml:space="preserve">Provision and quality of children's play area(s). </v>
      </c>
      <c r="AB58" s="108" t="s">
        <v>114</v>
      </c>
      <c r="AC58" s="61" t="s">
        <v>115</v>
      </c>
      <c r="AD58" s="62" t="str">
        <f t="shared" si="19"/>
        <v>A1.10</v>
      </c>
      <c r="AE58" s="109" t="s">
        <v>115</v>
      </c>
      <c r="AF58" s="4"/>
      <c r="AG58" s="4"/>
      <c r="AH58" s="4"/>
      <c r="AI58" s="5"/>
      <c r="AJ58" s="5"/>
      <c r="AK58" s="5"/>
      <c r="AL58" s="5"/>
    </row>
    <row r="59" spans="1:38" ht="15.75" hidden="1" customHeight="1" outlineLevel="1">
      <c r="A59" s="68">
        <f t="shared" si="12"/>
        <v>1</v>
      </c>
      <c r="B59" s="69">
        <f t="shared" si="12"/>
        <v>0</v>
      </c>
      <c r="C59" s="68">
        <f t="shared" si="12"/>
        <v>1</v>
      </c>
      <c r="D59" s="68">
        <f t="shared" si="12"/>
        <v>0</v>
      </c>
      <c r="E59" s="71">
        <f t="shared" si="12"/>
        <v>0</v>
      </c>
      <c r="F59" s="71">
        <f t="shared" si="12"/>
        <v>0</v>
      </c>
      <c r="G59" s="71">
        <f t="shared" si="12"/>
        <v>0</v>
      </c>
      <c r="H59" s="71">
        <f t="shared" si="12"/>
        <v>1</v>
      </c>
      <c r="I59" s="71">
        <f t="shared" si="12"/>
        <v>0</v>
      </c>
      <c r="J59" s="71">
        <f t="shared" si="12"/>
        <v>1</v>
      </c>
      <c r="K59" s="105">
        <f t="shared" si="12"/>
        <v>0</v>
      </c>
      <c r="L59" s="71">
        <f t="shared" si="12"/>
        <v>0</v>
      </c>
      <c r="M59" s="71">
        <f t="shared" si="12"/>
        <v>0</v>
      </c>
      <c r="N59" s="71">
        <f t="shared" si="12"/>
        <v>0</v>
      </c>
      <c r="O59" s="71">
        <f t="shared" si="12"/>
        <v>0</v>
      </c>
      <c r="P59" s="106"/>
      <c r="Q59" s="71">
        <f t="shared" si="13"/>
        <v>1</v>
      </c>
      <c r="R59" s="36"/>
      <c r="S59" s="103">
        <f t="shared" si="18"/>
        <v>0</v>
      </c>
      <c r="T59" s="252"/>
      <c r="U59" s="56" t="str">
        <f t="shared" si="15"/>
        <v>A1.11</v>
      </c>
      <c r="V59" s="57" t="str">
        <f t="shared" si="15"/>
        <v>Facilities for small-scale food production for residential occupants.</v>
      </c>
      <c r="W59" s="58"/>
      <c r="X59" s="81"/>
      <c r="Y59" s="110"/>
      <c r="Z59" s="46" t="str">
        <f t="shared" si="17"/>
        <v>A1.11</v>
      </c>
      <c r="AA59" s="60" t="str">
        <f t="shared" si="16"/>
        <v>Facilities for small-scale food production for residential occupants.</v>
      </c>
      <c r="AB59" s="108" t="s">
        <v>116</v>
      </c>
      <c r="AC59" s="111" t="s">
        <v>117</v>
      </c>
      <c r="AD59" s="112" t="str">
        <f t="shared" si="19"/>
        <v>A1.11</v>
      </c>
      <c r="AE59" s="75" t="s">
        <v>117</v>
      </c>
      <c r="AF59" s="4"/>
      <c r="AG59" s="4"/>
      <c r="AH59" s="4"/>
      <c r="AI59" s="5"/>
      <c r="AJ59" s="5"/>
      <c r="AK59" s="5"/>
      <c r="AL59" s="5"/>
    </row>
    <row r="60" spans="1:38" ht="15.75" hidden="1" customHeight="1" outlineLevel="1">
      <c r="A60" s="68">
        <f t="shared" si="12"/>
        <v>1</v>
      </c>
      <c r="B60" s="69">
        <f t="shared" si="12"/>
        <v>0</v>
      </c>
      <c r="C60" s="68">
        <f t="shared" si="12"/>
        <v>1</v>
      </c>
      <c r="D60" s="68">
        <f t="shared" si="12"/>
        <v>0</v>
      </c>
      <c r="E60" s="71">
        <f t="shared" si="12"/>
        <v>0</v>
      </c>
      <c r="F60" s="71">
        <f t="shared" si="12"/>
        <v>0</v>
      </c>
      <c r="G60" s="71">
        <f t="shared" si="12"/>
        <v>0</v>
      </c>
      <c r="H60" s="71">
        <f t="shared" si="12"/>
        <v>1</v>
      </c>
      <c r="I60" s="71">
        <f t="shared" si="12"/>
        <v>0</v>
      </c>
      <c r="J60" s="71">
        <f t="shared" si="12"/>
        <v>1</v>
      </c>
      <c r="K60" s="105">
        <f t="shared" si="12"/>
        <v>0</v>
      </c>
      <c r="L60" s="71">
        <f t="shared" si="12"/>
        <v>0</v>
      </c>
      <c r="M60" s="71">
        <f t="shared" si="12"/>
        <v>0</v>
      </c>
      <c r="N60" s="71">
        <f t="shared" si="12"/>
        <v>0</v>
      </c>
      <c r="O60" s="71">
        <f t="shared" si="12"/>
        <v>0</v>
      </c>
      <c r="P60" s="106"/>
      <c r="Q60" s="71">
        <f t="shared" si="13"/>
        <v>1</v>
      </c>
      <c r="R60" s="36"/>
      <c r="S60" s="103">
        <f t="shared" si="18"/>
        <v>0</v>
      </c>
      <c r="T60" s="252"/>
      <c r="U60" s="56" t="str">
        <f t="shared" si="15"/>
        <v>A1.12</v>
      </c>
      <c r="V60" s="57" t="str">
        <f t="shared" si="15"/>
        <v>Provision and quality of bicycle pathways and parking.</v>
      </c>
      <c r="W60" s="58"/>
      <c r="X60" s="81"/>
      <c r="Y60" s="59"/>
      <c r="Z60" s="46" t="str">
        <f t="shared" si="17"/>
        <v>A1.12</v>
      </c>
      <c r="AA60" s="60" t="str">
        <f t="shared" si="16"/>
        <v>Provision and quality of bicycle pathways and parking.</v>
      </c>
      <c r="AB60" s="108" t="s">
        <v>118</v>
      </c>
      <c r="AC60" s="65" t="s">
        <v>119</v>
      </c>
      <c r="AD60" s="62" t="str">
        <f t="shared" si="19"/>
        <v>A1.12</v>
      </c>
      <c r="AE60" s="67" t="s">
        <v>119</v>
      </c>
      <c r="AF60" s="4"/>
      <c r="AG60" s="4"/>
      <c r="AH60" s="4"/>
      <c r="AI60" s="5"/>
      <c r="AJ60" s="5"/>
      <c r="AK60" s="5"/>
      <c r="AL60" s="5"/>
    </row>
    <row r="61" spans="1:38" ht="15.75" hidden="1" customHeight="1" outlineLevel="1">
      <c r="A61" s="113">
        <f t="shared" si="12"/>
        <v>1</v>
      </c>
      <c r="B61" s="114">
        <f t="shared" si="12"/>
        <v>0</v>
      </c>
      <c r="C61" s="113">
        <f t="shared" si="12"/>
        <v>1</v>
      </c>
      <c r="D61" s="113">
        <f t="shared" si="12"/>
        <v>0</v>
      </c>
      <c r="E61" s="115">
        <f t="shared" si="12"/>
        <v>0</v>
      </c>
      <c r="F61" s="115">
        <f t="shared" si="12"/>
        <v>0</v>
      </c>
      <c r="G61" s="115">
        <f t="shared" si="12"/>
        <v>0</v>
      </c>
      <c r="H61" s="115">
        <f t="shared" si="12"/>
        <v>1</v>
      </c>
      <c r="I61" s="115">
        <f t="shared" si="12"/>
        <v>0</v>
      </c>
      <c r="J61" s="115">
        <f t="shared" si="12"/>
        <v>1</v>
      </c>
      <c r="K61" s="116">
        <f t="shared" si="12"/>
        <v>0</v>
      </c>
      <c r="L61" s="115">
        <f t="shared" si="12"/>
        <v>0</v>
      </c>
      <c r="M61" s="115">
        <f t="shared" si="12"/>
        <v>0</v>
      </c>
      <c r="N61" s="115">
        <f t="shared" si="12"/>
        <v>0</v>
      </c>
      <c r="O61" s="115">
        <f t="shared" si="12"/>
        <v>0</v>
      </c>
      <c r="P61" s="117"/>
      <c r="Q61" s="115">
        <f t="shared" si="13"/>
        <v>1</v>
      </c>
      <c r="R61" s="118"/>
      <c r="S61" s="119">
        <f t="shared" si="18"/>
        <v>0</v>
      </c>
      <c r="T61" s="252"/>
      <c r="U61" s="56" t="str">
        <f t="shared" si="15"/>
        <v>A1.13</v>
      </c>
      <c r="V61" s="57" t="str">
        <f t="shared" si="15"/>
        <v>Provision and quality of walkways for pedestrian use.</v>
      </c>
      <c r="W61" s="58"/>
      <c r="X61" s="81"/>
      <c r="Y61" s="59"/>
      <c r="Z61" s="46" t="str">
        <f t="shared" si="17"/>
        <v>A1.13</v>
      </c>
      <c r="AA61" s="60" t="str">
        <f t="shared" si="16"/>
        <v>Provision and quality of walkways for pedestrian use.</v>
      </c>
      <c r="AB61" s="108" t="s">
        <v>120</v>
      </c>
      <c r="AC61" s="65" t="s">
        <v>121</v>
      </c>
      <c r="AD61" s="62" t="str">
        <f t="shared" si="19"/>
        <v>A1.13</v>
      </c>
      <c r="AE61" s="67" t="s">
        <v>121</v>
      </c>
      <c r="AF61" s="4"/>
      <c r="AG61" s="4"/>
      <c r="AH61" s="4"/>
      <c r="AI61" s="5"/>
      <c r="AJ61" s="5"/>
      <c r="AK61" s="5"/>
      <c r="AL61" s="5"/>
    </row>
    <row r="62" spans="1:38" ht="15.75" customHeight="1" collapsed="1">
      <c r="A62" s="97">
        <f t="shared" si="12"/>
        <v>1</v>
      </c>
      <c r="B62" s="98">
        <f t="shared" si="12"/>
        <v>0</v>
      </c>
      <c r="C62" s="97">
        <f t="shared" si="12"/>
        <v>1</v>
      </c>
      <c r="D62" s="97">
        <f t="shared" si="12"/>
        <v>0</v>
      </c>
      <c r="E62" s="100">
        <f t="shared" si="12"/>
        <v>0</v>
      </c>
      <c r="F62" s="100">
        <f t="shared" si="12"/>
        <v>0</v>
      </c>
      <c r="G62" s="100">
        <f t="shared" si="12"/>
        <v>0</v>
      </c>
      <c r="H62" s="100">
        <f t="shared" si="12"/>
        <v>1</v>
      </c>
      <c r="I62" s="100">
        <f t="shared" si="12"/>
        <v>0</v>
      </c>
      <c r="J62" s="100">
        <f t="shared" si="12"/>
        <v>1</v>
      </c>
      <c r="K62" s="101">
        <f t="shared" si="12"/>
        <v>0</v>
      </c>
      <c r="L62" s="100">
        <f t="shared" si="12"/>
        <v>0</v>
      </c>
      <c r="M62" s="100">
        <f t="shared" si="12"/>
        <v>0</v>
      </c>
      <c r="N62" s="100">
        <f t="shared" si="12"/>
        <v>0</v>
      </c>
      <c r="O62" s="98">
        <f t="shared" si="12"/>
        <v>0</v>
      </c>
      <c r="P62" s="102"/>
      <c r="Q62" s="100">
        <f t="shared" si="13"/>
        <v>1</v>
      </c>
      <c r="R62" s="37"/>
      <c r="S62" s="120">
        <f t="shared" si="18"/>
        <v>0</v>
      </c>
      <c r="T62" s="42" t="s">
        <v>122</v>
      </c>
      <c r="U62" s="256" t="str">
        <f>Z62</f>
        <v>Urban Design</v>
      </c>
      <c r="V62" s="257"/>
      <c r="W62" s="43"/>
      <c r="X62" s="104"/>
      <c r="Y62" s="59">
        <f>COUNTA(V63:V68)-COUNTIF(V63:V68,"N.A.")</f>
        <v>6</v>
      </c>
      <c r="Z62" s="46" t="str">
        <f>IF($X$2="a",AB62,AD62)</f>
        <v>Urban Design</v>
      </c>
      <c r="AA62" s="47"/>
      <c r="AB62" s="48" t="s">
        <v>123</v>
      </c>
      <c r="AC62" s="49"/>
      <c r="AD62" s="74" t="s">
        <v>123</v>
      </c>
      <c r="AE62" s="75"/>
      <c r="AF62" s="4"/>
      <c r="AG62" s="4"/>
      <c r="AH62" s="4"/>
      <c r="AI62" s="5"/>
      <c r="AJ62" s="5"/>
      <c r="AK62" s="5"/>
      <c r="AL62" s="5"/>
    </row>
    <row r="63" spans="1:38" ht="15.75" hidden="1" customHeight="1" outlineLevel="1">
      <c r="A63" s="68">
        <f t="shared" si="12"/>
        <v>1</v>
      </c>
      <c r="B63" s="69">
        <f t="shared" si="12"/>
        <v>0</v>
      </c>
      <c r="C63" s="68">
        <f t="shared" si="12"/>
        <v>1</v>
      </c>
      <c r="D63" s="68">
        <f t="shared" si="12"/>
        <v>0</v>
      </c>
      <c r="E63" s="71">
        <f t="shared" si="12"/>
        <v>0</v>
      </c>
      <c r="F63" s="71">
        <f t="shared" si="12"/>
        <v>0</v>
      </c>
      <c r="G63" s="71">
        <f t="shared" si="12"/>
        <v>0</v>
      </c>
      <c r="H63" s="71">
        <f t="shared" si="12"/>
        <v>1</v>
      </c>
      <c r="I63" s="71">
        <f t="shared" si="12"/>
        <v>0</v>
      </c>
      <c r="J63" s="71">
        <f t="shared" si="12"/>
        <v>1</v>
      </c>
      <c r="K63" s="105">
        <f t="shared" si="12"/>
        <v>0</v>
      </c>
      <c r="L63" s="71">
        <f t="shared" si="12"/>
        <v>0</v>
      </c>
      <c r="M63" s="71">
        <f t="shared" si="12"/>
        <v>0</v>
      </c>
      <c r="N63" s="71">
        <f t="shared" si="12"/>
        <v>0</v>
      </c>
      <c r="O63" s="71">
        <f t="shared" si="12"/>
        <v>0</v>
      </c>
      <c r="P63" s="106"/>
      <c r="Q63" s="71">
        <f t="shared" si="13"/>
        <v>1</v>
      </c>
      <c r="R63" s="36"/>
      <c r="S63" s="121"/>
      <c r="T63" s="252"/>
      <c r="U63" s="56" t="str">
        <f t="shared" ref="U63:V78" si="20">Z63</f>
        <v>A2.1</v>
      </c>
      <c r="V63" s="57" t="str">
        <f t="shared" si="15"/>
        <v>Maximizing efficiency of land use through development density.</v>
      </c>
      <c r="W63" s="58"/>
      <c r="X63" s="81"/>
      <c r="Y63" s="59"/>
      <c r="Z63" s="46" t="str">
        <f t="shared" ref="Z63:Z68" si="21">AB63</f>
        <v>A2.1</v>
      </c>
      <c r="AA63" s="60" t="str">
        <f t="shared" ref="AA63:AA68" si="22">IF($X$2="a",AC63,AE63)</f>
        <v>Maximizing efficiency of land use through development density.</v>
      </c>
      <c r="AB63" s="108" t="s">
        <v>124</v>
      </c>
      <c r="AC63" s="61" t="s">
        <v>125</v>
      </c>
      <c r="AD63" s="62" t="str">
        <f t="shared" ref="AD63:AD68" si="23">$AB63</f>
        <v>A2.1</v>
      </c>
      <c r="AE63" s="75" t="s">
        <v>125</v>
      </c>
      <c r="AF63" s="4"/>
      <c r="AG63" s="4"/>
      <c r="AH63" s="4"/>
      <c r="AI63" s="5"/>
      <c r="AJ63" s="5"/>
      <c r="AK63" s="5"/>
      <c r="AL63" s="5"/>
    </row>
    <row r="64" spans="1:38" ht="15.75" hidden="1" customHeight="1" outlineLevel="1">
      <c r="A64" s="68">
        <f t="shared" si="12"/>
        <v>1</v>
      </c>
      <c r="B64" s="69">
        <f t="shared" si="12"/>
        <v>0</v>
      </c>
      <c r="C64" s="68">
        <f t="shared" si="12"/>
        <v>1</v>
      </c>
      <c r="D64" s="68">
        <f t="shared" si="12"/>
        <v>0</v>
      </c>
      <c r="E64" s="71">
        <f t="shared" si="12"/>
        <v>0</v>
      </c>
      <c r="F64" s="71">
        <f t="shared" si="12"/>
        <v>0</v>
      </c>
      <c r="G64" s="71">
        <f t="shared" si="12"/>
        <v>0</v>
      </c>
      <c r="H64" s="71">
        <f t="shared" si="12"/>
        <v>1</v>
      </c>
      <c r="I64" s="71">
        <f t="shared" si="12"/>
        <v>0</v>
      </c>
      <c r="J64" s="71">
        <f t="shared" si="12"/>
        <v>1</v>
      </c>
      <c r="K64" s="105">
        <f t="shared" si="12"/>
        <v>0</v>
      </c>
      <c r="L64" s="71">
        <f t="shared" si="12"/>
        <v>0</v>
      </c>
      <c r="M64" s="71">
        <f t="shared" si="12"/>
        <v>0</v>
      </c>
      <c r="N64" s="71">
        <f t="shared" si="12"/>
        <v>0</v>
      </c>
      <c r="O64" s="71">
        <f t="shared" si="12"/>
        <v>0</v>
      </c>
      <c r="P64" s="106"/>
      <c r="Q64" s="71">
        <f t="shared" si="13"/>
        <v>1</v>
      </c>
      <c r="R64" s="36"/>
      <c r="S64" s="103">
        <f>IF($S$47=1,1,0)</f>
        <v>0</v>
      </c>
      <c r="T64" s="252"/>
      <c r="U64" s="56" t="str">
        <f t="shared" si="20"/>
        <v>A2.2</v>
      </c>
      <c r="V64" s="57" t="str">
        <f t="shared" si="15"/>
        <v>Reducing need for commuting transport through provision of mixed uses.</v>
      </c>
      <c r="W64" s="58"/>
      <c r="X64" s="81"/>
      <c r="Y64" s="59"/>
      <c r="Z64" s="46" t="str">
        <f t="shared" si="21"/>
        <v>A2.2</v>
      </c>
      <c r="AA64" s="60" t="str">
        <f t="shared" si="22"/>
        <v>Reducing need for commuting transport through provision of mixed uses.</v>
      </c>
      <c r="AB64" s="108" t="s">
        <v>126</v>
      </c>
      <c r="AC64" s="61" t="s">
        <v>127</v>
      </c>
      <c r="AD64" s="62" t="str">
        <f t="shared" si="23"/>
        <v>A2.2</v>
      </c>
      <c r="AE64" s="75" t="s">
        <v>127</v>
      </c>
      <c r="AF64" s="4"/>
      <c r="AG64" s="4"/>
      <c r="AH64" s="4"/>
      <c r="AI64" s="5"/>
      <c r="AJ64" s="5"/>
      <c r="AK64" s="5"/>
      <c r="AL64" s="5"/>
    </row>
    <row r="65" spans="1:38" ht="15.75" hidden="1" customHeight="1" outlineLevel="1">
      <c r="A65" s="68">
        <f t="shared" ref="A65:O81" si="24">IF(A$47=1,1,0)</f>
        <v>1</v>
      </c>
      <c r="B65" s="69">
        <f t="shared" si="24"/>
        <v>0</v>
      </c>
      <c r="C65" s="68">
        <f t="shared" si="24"/>
        <v>1</v>
      </c>
      <c r="D65" s="68">
        <f t="shared" si="24"/>
        <v>0</v>
      </c>
      <c r="E65" s="71">
        <f t="shared" si="24"/>
        <v>0</v>
      </c>
      <c r="F65" s="71">
        <f t="shared" si="24"/>
        <v>0</v>
      </c>
      <c r="G65" s="71">
        <f t="shared" si="24"/>
        <v>0</v>
      </c>
      <c r="H65" s="71">
        <f t="shared" si="24"/>
        <v>1</v>
      </c>
      <c r="I65" s="71">
        <f t="shared" si="24"/>
        <v>0</v>
      </c>
      <c r="J65" s="71">
        <f t="shared" si="24"/>
        <v>1</v>
      </c>
      <c r="K65" s="105">
        <f t="shared" si="24"/>
        <v>0</v>
      </c>
      <c r="L65" s="71">
        <f t="shared" si="24"/>
        <v>0</v>
      </c>
      <c r="M65" s="71">
        <f t="shared" si="24"/>
        <v>0</v>
      </c>
      <c r="N65" s="71">
        <f t="shared" si="24"/>
        <v>0</v>
      </c>
      <c r="O65" s="71">
        <f t="shared" si="24"/>
        <v>0</v>
      </c>
      <c r="P65" s="106"/>
      <c r="Q65" s="71">
        <f t="shared" si="13"/>
        <v>1</v>
      </c>
      <c r="R65" s="36"/>
      <c r="S65" s="103">
        <f>IF($S$47=1,1,0)</f>
        <v>0</v>
      </c>
      <c r="T65" s="253" t="s">
        <v>489</v>
      </c>
      <c r="U65" s="56" t="str">
        <f t="shared" si="20"/>
        <v>A2.3</v>
      </c>
      <c r="V65" s="57" t="str">
        <f t="shared" si="20"/>
        <v>Impact of orientation on the passive solar potential of building(s).</v>
      </c>
      <c r="W65" s="58"/>
      <c r="X65" s="81"/>
      <c r="Y65" s="59"/>
      <c r="Z65" s="46" t="str">
        <f t="shared" si="21"/>
        <v>A2.3</v>
      </c>
      <c r="AA65" s="60" t="str">
        <f t="shared" si="22"/>
        <v>Impact of orientation on the passive solar potential of building(s).</v>
      </c>
      <c r="AB65" s="108" t="s">
        <v>128</v>
      </c>
      <c r="AC65" s="65" t="s">
        <v>129</v>
      </c>
      <c r="AD65" s="62" t="str">
        <f t="shared" si="23"/>
        <v>A2.3</v>
      </c>
      <c r="AE65" s="67" t="s">
        <v>129</v>
      </c>
      <c r="AF65" s="4"/>
      <c r="AG65" s="4"/>
      <c r="AH65" s="4"/>
      <c r="AI65" s="5"/>
      <c r="AJ65" s="5"/>
      <c r="AK65" s="5"/>
      <c r="AL65" s="5"/>
    </row>
    <row r="66" spans="1:38" ht="15.75" hidden="1" customHeight="1" outlineLevel="1">
      <c r="A66" s="68">
        <f t="shared" si="24"/>
        <v>1</v>
      </c>
      <c r="B66" s="69">
        <f t="shared" si="24"/>
        <v>0</v>
      </c>
      <c r="C66" s="68">
        <f t="shared" si="24"/>
        <v>1</v>
      </c>
      <c r="D66" s="68">
        <f t="shared" si="24"/>
        <v>0</v>
      </c>
      <c r="E66" s="71">
        <f t="shared" si="24"/>
        <v>0</v>
      </c>
      <c r="F66" s="71">
        <f t="shared" si="24"/>
        <v>0</v>
      </c>
      <c r="G66" s="71">
        <f t="shared" si="24"/>
        <v>0</v>
      </c>
      <c r="H66" s="71">
        <f t="shared" si="24"/>
        <v>1</v>
      </c>
      <c r="I66" s="71">
        <f t="shared" si="24"/>
        <v>0</v>
      </c>
      <c r="J66" s="71">
        <f t="shared" si="24"/>
        <v>1</v>
      </c>
      <c r="K66" s="105">
        <f t="shared" si="24"/>
        <v>0</v>
      </c>
      <c r="L66" s="71">
        <f t="shared" si="24"/>
        <v>0</v>
      </c>
      <c r="M66" s="71">
        <f t="shared" si="24"/>
        <v>0</v>
      </c>
      <c r="N66" s="71">
        <f t="shared" si="24"/>
        <v>0</v>
      </c>
      <c r="O66" s="71">
        <f t="shared" si="24"/>
        <v>0</v>
      </c>
      <c r="P66" s="106"/>
      <c r="Q66" s="71">
        <f t="shared" si="13"/>
        <v>1</v>
      </c>
      <c r="R66" s="36"/>
      <c r="S66" s="121"/>
      <c r="T66" s="252"/>
      <c r="U66" s="56" t="str">
        <f t="shared" si="20"/>
        <v>A2.4</v>
      </c>
      <c r="V66" s="57" t="str">
        <f t="shared" si="20"/>
        <v>Building morphology, aggregate measure.</v>
      </c>
      <c r="W66" s="58"/>
      <c r="X66" s="81"/>
      <c r="Y66" s="59"/>
      <c r="Z66" s="46" t="str">
        <f t="shared" si="21"/>
        <v>A2.4</v>
      </c>
      <c r="AA66" s="60" t="str">
        <f t="shared" si="22"/>
        <v>Building morphology, aggregate measure.</v>
      </c>
      <c r="AB66" s="108" t="s">
        <v>130</v>
      </c>
      <c r="AC66" s="122" t="s">
        <v>131</v>
      </c>
      <c r="AD66" s="62" t="str">
        <f t="shared" si="23"/>
        <v>A2.4</v>
      </c>
      <c r="AE66" s="123" t="s">
        <v>131</v>
      </c>
      <c r="AF66" s="4"/>
      <c r="AG66" s="4"/>
      <c r="AH66" s="4"/>
      <c r="AI66" s="5"/>
      <c r="AJ66" s="5"/>
      <c r="AK66" s="5"/>
      <c r="AL66" s="5"/>
    </row>
    <row r="67" spans="1:38" ht="15" hidden="1" customHeight="1" outlineLevel="1">
      <c r="A67" s="68">
        <f t="shared" si="24"/>
        <v>1</v>
      </c>
      <c r="B67" s="69">
        <f t="shared" si="24"/>
        <v>0</v>
      </c>
      <c r="C67" s="68">
        <f t="shared" si="24"/>
        <v>1</v>
      </c>
      <c r="D67" s="68">
        <f t="shared" si="24"/>
        <v>0</v>
      </c>
      <c r="E67" s="71">
        <f t="shared" si="24"/>
        <v>0</v>
      </c>
      <c r="F67" s="71">
        <f t="shared" si="24"/>
        <v>0</v>
      </c>
      <c r="G67" s="71">
        <f t="shared" si="24"/>
        <v>0</v>
      </c>
      <c r="H67" s="71">
        <f t="shared" si="24"/>
        <v>1</v>
      </c>
      <c r="I67" s="71">
        <f t="shared" si="24"/>
        <v>0</v>
      </c>
      <c r="J67" s="71">
        <f t="shared" si="24"/>
        <v>1</v>
      </c>
      <c r="K67" s="105">
        <f t="shared" si="24"/>
        <v>0</v>
      </c>
      <c r="L67" s="71">
        <f t="shared" si="24"/>
        <v>0</v>
      </c>
      <c r="M67" s="71">
        <f t="shared" si="24"/>
        <v>0</v>
      </c>
      <c r="N67" s="71">
        <f t="shared" si="24"/>
        <v>0</v>
      </c>
      <c r="O67" s="71">
        <f t="shared" si="24"/>
        <v>0</v>
      </c>
      <c r="P67" s="106"/>
      <c r="Q67" s="71">
        <f t="shared" si="13"/>
        <v>1</v>
      </c>
      <c r="R67" s="36"/>
      <c r="S67" s="103">
        <f>IF($S$47=1,1,0)</f>
        <v>0</v>
      </c>
      <c r="T67" s="252"/>
      <c r="U67" s="56" t="str">
        <f t="shared" si="20"/>
        <v>A2.5</v>
      </c>
      <c r="V67" s="57" t="str">
        <f t="shared" si="20"/>
        <v xml:space="preserve">Impact of site and building orientation on natural ventilation of building(s) during warm season(s). </v>
      </c>
      <c r="W67" s="58"/>
      <c r="X67" s="81"/>
      <c r="Y67" s="59"/>
      <c r="Z67" s="46" t="str">
        <f t="shared" si="21"/>
        <v>A2.5</v>
      </c>
      <c r="AA67" s="60" t="str">
        <f t="shared" si="22"/>
        <v xml:space="preserve">Impact of site and building orientation on natural ventilation of building(s) during warm season(s). </v>
      </c>
      <c r="AB67" s="108" t="s">
        <v>132</v>
      </c>
      <c r="AC67" s="122" t="s">
        <v>133</v>
      </c>
      <c r="AD67" s="62" t="str">
        <f t="shared" si="23"/>
        <v>A2.5</v>
      </c>
      <c r="AE67" s="123" t="s">
        <v>133</v>
      </c>
      <c r="AF67" s="4"/>
      <c r="AG67" s="4"/>
      <c r="AH67" s="4"/>
      <c r="AI67" s="5"/>
      <c r="AJ67" s="5"/>
      <c r="AK67" s="5"/>
      <c r="AL67" s="5"/>
    </row>
    <row r="68" spans="1:38" ht="17" hidden="1" customHeight="1" outlineLevel="1">
      <c r="A68" s="68">
        <f t="shared" si="24"/>
        <v>1</v>
      </c>
      <c r="B68" s="69">
        <f t="shared" si="24"/>
        <v>0</v>
      </c>
      <c r="C68" s="68">
        <f t="shared" si="24"/>
        <v>1</v>
      </c>
      <c r="D68" s="68">
        <f t="shared" si="24"/>
        <v>0</v>
      </c>
      <c r="E68" s="71">
        <f t="shared" si="24"/>
        <v>0</v>
      </c>
      <c r="F68" s="71">
        <f t="shared" si="24"/>
        <v>0</v>
      </c>
      <c r="G68" s="71">
        <f t="shared" si="24"/>
        <v>0</v>
      </c>
      <c r="H68" s="71">
        <f t="shared" si="24"/>
        <v>1</v>
      </c>
      <c r="I68" s="71">
        <f t="shared" si="24"/>
        <v>0</v>
      </c>
      <c r="J68" s="71">
        <f t="shared" si="24"/>
        <v>1</v>
      </c>
      <c r="K68" s="105">
        <f t="shared" si="24"/>
        <v>0</v>
      </c>
      <c r="L68" s="71">
        <f t="shared" si="24"/>
        <v>0</v>
      </c>
      <c r="M68" s="71">
        <f t="shared" si="24"/>
        <v>0</v>
      </c>
      <c r="N68" s="71">
        <f t="shared" si="24"/>
        <v>0</v>
      </c>
      <c r="O68" s="71">
        <f t="shared" si="24"/>
        <v>0</v>
      </c>
      <c r="P68" s="106"/>
      <c r="Q68" s="71">
        <f t="shared" si="13"/>
        <v>1</v>
      </c>
      <c r="R68" s="124"/>
      <c r="S68" s="103">
        <f>IF($S$47=1,1,0)</f>
        <v>0</v>
      </c>
      <c r="T68" s="252"/>
      <c r="U68" s="56" t="str">
        <f t="shared" si="20"/>
        <v>A2.6</v>
      </c>
      <c r="V68" s="57" t="str">
        <f t="shared" si="20"/>
        <v xml:space="preserve">Impact of site and building orientation on natural ventilation of building(s) during cold season(s). </v>
      </c>
      <c r="W68" s="58"/>
      <c r="X68" s="81"/>
      <c r="Y68" s="59"/>
      <c r="Z68" s="46" t="str">
        <f t="shared" si="21"/>
        <v>A2.6</v>
      </c>
      <c r="AA68" s="60" t="str">
        <f t="shared" si="22"/>
        <v xml:space="preserve">Impact of site and building orientation on natural ventilation of building(s) during cold season(s). </v>
      </c>
      <c r="AB68" s="108" t="s">
        <v>134</v>
      </c>
      <c r="AC68" s="122" t="s">
        <v>135</v>
      </c>
      <c r="AD68" s="62" t="str">
        <f t="shared" si="23"/>
        <v>A2.6</v>
      </c>
      <c r="AE68" s="123" t="s">
        <v>135</v>
      </c>
      <c r="AF68" s="4"/>
      <c r="AG68" s="4"/>
      <c r="AH68" s="4"/>
      <c r="AI68" s="5"/>
      <c r="AJ68" s="5"/>
      <c r="AK68" s="5"/>
      <c r="AL68" s="5"/>
    </row>
    <row r="69" spans="1:38" ht="15.75" customHeight="1" collapsed="1" thickBot="1">
      <c r="A69" s="97">
        <f t="shared" si="24"/>
        <v>1</v>
      </c>
      <c r="B69" s="98">
        <f t="shared" si="24"/>
        <v>0</v>
      </c>
      <c r="C69" s="99">
        <f t="shared" si="24"/>
        <v>1</v>
      </c>
      <c r="D69" s="97">
        <f t="shared" si="24"/>
        <v>0</v>
      </c>
      <c r="E69" s="100">
        <f t="shared" si="24"/>
        <v>0</v>
      </c>
      <c r="F69" s="100">
        <f t="shared" si="24"/>
        <v>0</v>
      </c>
      <c r="G69" s="100">
        <f t="shared" si="24"/>
        <v>0</v>
      </c>
      <c r="H69" s="100">
        <f t="shared" si="24"/>
        <v>1</v>
      </c>
      <c r="I69" s="100">
        <f t="shared" si="24"/>
        <v>0</v>
      </c>
      <c r="J69" s="100">
        <f t="shared" si="24"/>
        <v>1</v>
      </c>
      <c r="K69" s="101">
        <f t="shared" si="24"/>
        <v>0</v>
      </c>
      <c r="L69" s="100">
        <f t="shared" si="24"/>
        <v>0</v>
      </c>
      <c r="M69" s="100">
        <f t="shared" si="24"/>
        <v>0</v>
      </c>
      <c r="N69" s="100">
        <f t="shared" si="24"/>
        <v>0</v>
      </c>
      <c r="O69" s="100">
        <f t="shared" si="24"/>
        <v>0</v>
      </c>
      <c r="P69" s="102"/>
      <c r="Q69" s="100">
        <f t="shared" si="13"/>
        <v>1</v>
      </c>
      <c r="R69" s="36"/>
      <c r="S69" s="120">
        <f t="shared" ref="S69:S85" si="25">IF($S$47=1,1,0)</f>
        <v>0</v>
      </c>
      <c r="T69" s="42" t="s">
        <v>136</v>
      </c>
      <c r="U69" s="256" t="str">
        <f>Z69</f>
        <v>Project Infrastructure and Services</v>
      </c>
      <c r="V69" s="257"/>
      <c r="W69" s="43"/>
      <c r="X69" s="104"/>
      <c r="Y69" s="59">
        <f>COUNTA(V70:V85)-COUNTIF(V70:V85,"N.A.")</f>
        <v>16</v>
      </c>
      <c r="Z69" s="46" t="str">
        <f>IF($X$2="a",AB69,AD69)</f>
        <v>Project Infrastructure and Services</v>
      </c>
      <c r="AA69" s="47"/>
      <c r="AB69" s="48" t="s">
        <v>137</v>
      </c>
      <c r="AC69" s="49"/>
      <c r="AD69" s="74" t="s">
        <v>137</v>
      </c>
      <c r="AE69" s="75"/>
      <c r="AF69" s="4"/>
      <c r="AG69" s="4"/>
      <c r="AH69" s="4"/>
      <c r="AI69" s="5"/>
      <c r="AJ69" s="5"/>
      <c r="AK69" s="5"/>
      <c r="AL69" s="5"/>
    </row>
    <row r="70" spans="1:38" ht="15.75" hidden="1" customHeight="1" outlineLevel="1">
      <c r="A70" s="68">
        <f t="shared" si="24"/>
        <v>1</v>
      </c>
      <c r="B70" s="69">
        <f t="shared" si="24"/>
        <v>0</v>
      </c>
      <c r="C70" s="125">
        <f t="shared" si="24"/>
        <v>1</v>
      </c>
      <c r="D70" s="68">
        <f t="shared" si="24"/>
        <v>0</v>
      </c>
      <c r="E70" s="71">
        <f t="shared" si="24"/>
        <v>0</v>
      </c>
      <c r="F70" s="71">
        <f t="shared" si="24"/>
        <v>0</v>
      </c>
      <c r="G70" s="71">
        <f t="shared" si="24"/>
        <v>0</v>
      </c>
      <c r="H70" s="71">
        <f t="shared" si="24"/>
        <v>1</v>
      </c>
      <c r="I70" s="71">
        <f t="shared" si="24"/>
        <v>0</v>
      </c>
      <c r="J70" s="71">
        <f t="shared" si="24"/>
        <v>1</v>
      </c>
      <c r="K70" s="105">
        <f t="shared" si="24"/>
        <v>0</v>
      </c>
      <c r="L70" s="71">
        <f t="shared" si="24"/>
        <v>0</v>
      </c>
      <c r="M70" s="71">
        <f t="shared" si="24"/>
        <v>0</v>
      </c>
      <c r="N70" s="71">
        <f t="shared" si="24"/>
        <v>0</v>
      </c>
      <c r="O70" s="71">
        <f t="shared" si="24"/>
        <v>0</v>
      </c>
      <c r="P70" s="106"/>
      <c r="Q70" s="71">
        <f t="shared" si="13"/>
        <v>1</v>
      </c>
      <c r="R70" s="36"/>
      <c r="S70" s="103">
        <f t="shared" si="25"/>
        <v>0</v>
      </c>
      <c r="T70" s="252"/>
      <c r="U70" s="56" t="str">
        <f t="shared" ref="U70:V85" si="26">Z70</f>
        <v>A3.1</v>
      </c>
      <c r="V70" s="57" t="str">
        <f t="shared" si="20"/>
        <v>Supply, storage and distribution of surplus thermal energy amongst groups of buildings.</v>
      </c>
      <c r="W70" s="58"/>
      <c r="X70" s="81"/>
      <c r="Y70" s="59"/>
      <c r="Z70" s="46" t="str">
        <f t="shared" ref="Z70:Z85" si="27">AB70</f>
        <v>A3.1</v>
      </c>
      <c r="AA70" s="60" t="str">
        <f t="shared" ref="AA70:AA85" si="28">IF($X$2="a",AC70,AE70)</f>
        <v>Supply, storage and distribution of surplus thermal energy amongst groups of buildings.</v>
      </c>
      <c r="AB70" s="108" t="s">
        <v>138</v>
      </c>
      <c r="AC70" s="61" t="s">
        <v>139</v>
      </c>
      <c r="AD70" s="62" t="str">
        <f t="shared" ref="AD70:AD85" si="29">$AB70</f>
        <v>A3.1</v>
      </c>
      <c r="AE70" s="63" t="s">
        <v>139</v>
      </c>
      <c r="AF70" s="4"/>
      <c r="AG70" s="4"/>
      <c r="AH70" s="4"/>
      <c r="AI70" s="5"/>
      <c r="AJ70" s="5"/>
      <c r="AK70" s="5"/>
      <c r="AL70" s="5"/>
    </row>
    <row r="71" spans="1:38" ht="15.75" hidden="1" customHeight="1" outlineLevel="1">
      <c r="A71" s="68">
        <f t="shared" si="24"/>
        <v>1</v>
      </c>
      <c r="B71" s="69">
        <f t="shared" si="24"/>
        <v>0</v>
      </c>
      <c r="C71" s="125">
        <f t="shared" si="24"/>
        <v>1</v>
      </c>
      <c r="D71" s="68">
        <f t="shared" si="24"/>
        <v>0</v>
      </c>
      <c r="E71" s="71">
        <f t="shared" si="24"/>
        <v>0</v>
      </c>
      <c r="F71" s="71">
        <f t="shared" si="24"/>
        <v>0</v>
      </c>
      <c r="G71" s="71">
        <f t="shared" si="24"/>
        <v>0</v>
      </c>
      <c r="H71" s="71">
        <f t="shared" si="24"/>
        <v>1</v>
      </c>
      <c r="I71" s="71">
        <f t="shared" si="24"/>
        <v>0</v>
      </c>
      <c r="J71" s="71">
        <f t="shared" si="24"/>
        <v>1</v>
      </c>
      <c r="K71" s="105">
        <f t="shared" si="24"/>
        <v>0</v>
      </c>
      <c r="L71" s="71">
        <f t="shared" si="24"/>
        <v>0</v>
      </c>
      <c r="M71" s="71">
        <f t="shared" si="24"/>
        <v>0</v>
      </c>
      <c r="N71" s="71">
        <f t="shared" si="24"/>
        <v>0</v>
      </c>
      <c r="O71" s="71">
        <f t="shared" si="24"/>
        <v>0</v>
      </c>
      <c r="P71" s="106"/>
      <c r="Q71" s="71">
        <f t="shared" si="13"/>
        <v>1</v>
      </c>
      <c r="R71" s="36"/>
      <c r="S71" s="103">
        <f t="shared" si="25"/>
        <v>0</v>
      </c>
      <c r="T71" s="252"/>
      <c r="U71" s="56" t="str">
        <f t="shared" si="26"/>
        <v>A3.2</v>
      </c>
      <c r="V71" s="57" t="str">
        <f t="shared" si="20"/>
        <v>Supply, storage and distribution of surplus photovoltaic energy amongst groups of buildings.</v>
      </c>
      <c r="W71" s="58"/>
      <c r="X71" s="81"/>
      <c r="Y71" s="59"/>
      <c r="Z71" s="46" t="str">
        <f t="shared" si="27"/>
        <v>A3.2</v>
      </c>
      <c r="AA71" s="60" t="str">
        <f t="shared" si="28"/>
        <v>Supply, storage and distribution of surplus photovoltaic energy amongst groups of buildings.</v>
      </c>
      <c r="AB71" s="108" t="s">
        <v>140</v>
      </c>
      <c r="AC71" s="61" t="s">
        <v>141</v>
      </c>
      <c r="AD71" s="62" t="str">
        <f t="shared" si="29"/>
        <v>A3.2</v>
      </c>
      <c r="AE71" s="63" t="s">
        <v>141</v>
      </c>
      <c r="AF71" s="4"/>
      <c r="AG71" s="4"/>
      <c r="AH71" s="4"/>
      <c r="AI71" s="5"/>
      <c r="AJ71" s="5"/>
      <c r="AK71" s="5"/>
      <c r="AL71" s="5"/>
    </row>
    <row r="72" spans="1:38" ht="15.75" hidden="1" customHeight="1" outlineLevel="1">
      <c r="A72" s="68">
        <f t="shared" si="24"/>
        <v>1</v>
      </c>
      <c r="B72" s="69">
        <f t="shared" si="24"/>
        <v>0</v>
      </c>
      <c r="C72" s="125">
        <f t="shared" si="24"/>
        <v>1</v>
      </c>
      <c r="D72" s="68">
        <f t="shared" si="24"/>
        <v>0</v>
      </c>
      <c r="E72" s="71">
        <f t="shared" si="24"/>
        <v>0</v>
      </c>
      <c r="F72" s="71">
        <f t="shared" si="24"/>
        <v>0</v>
      </c>
      <c r="G72" s="71">
        <f t="shared" si="24"/>
        <v>0</v>
      </c>
      <c r="H72" s="71">
        <f t="shared" si="24"/>
        <v>1</v>
      </c>
      <c r="I72" s="71">
        <f t="shared" si="24"/>
        <v>0</v>
      </c>
      <c r="J72" s="71">
        <f t="shared" si="24"/>
        <v>1</v>
      </c>
      <c r="K72" s="105">
        <f t="shared" si="24"/>
        <v>0</v>
      </c>
      <c r="L72" s="71">
        <f t="shared" si="24"/>
        <v>0</v>
      </c>
      <c r="M72" s="71">
        <f t="shared" si="24"/>
        <v>0</v>
      </c>
      <c r="N72" s="71">
        <f t="shared" si="24"/>
        <v>0</v>
      </c>
      <c r="O72" s="71">
        <f t="shared" si="24"/>
        <v>0</v>
      </c>
      <c r="P72" s="106"/>
      <c r="Q72" s="71">
        <f t="shared" si="13"/>
        <v>1</v>
      </c>
      <c r="R72" s="36"/>
      <c r="S72" s="103">
        <f t="shared" si="25"/>
        <v>0</v>
      </c>
      <c r="T72" s="252"/>
      <c r="U72" s="56" t="str">
        <f t="shared" si="26"/>
        <v>A3.3</v>
      </c>
      <c r="V72" s="57" t="str">
        <f t="shared" si="20"/>
        <v>Supply, storage and distribution of surplus hot water amongst groups of buildings.</v>
      </c>
      <c r="W72" s="58"/>
      <c r="X72" s="81"/>
      <c r="Y72" s="59"/>
      <c r="Z72" s="46" t="str">
        <f t="shared" si="27"/>
        <v>A3.3</v>
      </c>
      <c r="AA72" s="60" t="str">
        <f t="shared" si="28"/>
        <v>Supply, storage and distribution of surplus hot water amongst groups of buildings.</v>
      </c>
      <c r="AB72" s="108" t="s">
        <v>142</v>
      </c>
      <c r="AC72" s="61" t="s">
        <v>143</v>
      </c>
      <c r="AD72" s="62" t="str">
        <f t="shared" si="29"/>
        <v>A3.3</v>
      </c>
      <c r="AE72" s="63" t="s">
        <v>143</v>
      </c>
      <c r="AF72" s="4"/>
      <c r="AG72" s="4"/>
      <c r="AH72" s="4"/>
      <c r="AI72" s="5"/>
      <c r="AJ72" s="5"/>
      <c r="AK72" s="5"/>
      <c r="AL72" s="5"/>
    </row>
    <row r="73" spans="1:38" ht="17" hidden="1" customHeight="1" outlineLevel="1">
      <c r="A73" s="68">
        <f t="shared" si="24"/>
        <v>1</v>
      </c>
      <c r="B73" s="69">
        <f t="shared" si="24"/>
        <v>0</v>
      </c>
      <c r="C73" s="125">
        <f t="shared" si="24"/>
        <v>1</v>
      </c>
      <c r="D73" s="68">
        <f t="shared" si="24"/>
        <v>0</v>
      </c>
      <c r="E73" s="71">
        <f t="shared" si="24"/>
        <v>0</v>
      </c>
      <c r="F73" s="71">
        <f t="shared" si="24"/>
        <v>0</v>
      </c>
      <c r="G73" s="71">
        <f t="shared" si="24"/>
        <v>0</v>
      </c>
      <c r="H73" s="71">
        <f t="shared" si="24"/>
        <v>1</v>
      </c>
      <c r="I73" s="71">
        <f t="shared" si="24"/>
        <v>0</v>
      </c>
      <c r="J73" s="71">
        <f t="shared" si="24"/>
        <v>1</v>
      </c>
      <c r="K73" s="105">
        <f t="shared" si="24"/>
        <v>0</v>
      </c>
      <c r="L73" s="71">
        <f t="shared" si="24"/>
        <v>0</v>
      </c>
      <c r="M73" s="71">
        <f t="shared" si="24"/>
        <v>0</v>
      </c>
      <c r="N73" s="71">
        <f t="shared" si="24"/>
        <v>0</v>
      </c>
      <c r="O73" s="71">
        <f t="shared" si="24"/>
        <v>0</v>
      </c>
      <c r="P73" s="106"/>
      <c r="Q73" s="71">
        <f t="shared" si="13"/>
        <v>1</v>
      </c>
      <c r="R73" s="36"/>
      <c r="S73" s="103">
        <f t="shared" si="25"/>
        <v>0</v>
      </c>
      <c r="T73" s="252"/>
      <c r="U73" s="56" t="str">
        <f t="shared" si="26"/>
        <v>A3.4</v>
      </c>
      <c r="V73" s="57" t="str">
        <f t="shared" si="20"/>
        <v>Supply, storage and distribution of surplus rainwater and greywater amongst groups of buildings.</v>
      </c>
      <c r="W73" s="80"/>
      <c r="X73" s="81"/>
      <c r="Y73" s="59"/>
      <c r="Z73" s="46" t="str">
        <f t="shared" si="27"/>
        <v>A3.4</v>
      </c>
      <c r="AA73" s="60" t="str">
        <f t="shared" si="28"/>
        <v>Supply, storage and distribution of surplus rainwater and greywater amongst groups of buildings.</v>
      </c>
      <c r="AB73" s="108" t="s">
        <v>144</v>
      </c>
      <c r="AC73" s="61" t="s">
        <v>145</v>
      </c>
      <c r="AD73" s="62" t="str">
        <f t="shared" si="29"/>
        <v>A3.4</v>
      </c>
      <c r="AE73" s="63" t="s">
        <v>145</v>
      </c>
      <c r="AF73" s="4"/>
      <c r="AG73" s="4"/>
      <c r="AH73" s="4"/>
      <c r="AI73" s="5"/>
      <c r="AJ73" s="5"/>
      <c r="AK73" s="5"/>
      <c r="AL73" s="5"/>
    </row>
    <row r="74" spans="1:38" ht="15.75" hidden="1" customHeight="1" outlineLevel="1">
      <c r="A74" s="68">
        <f t="shared" si="24"/>
        <v>1</v>
      </c>
      <c r="B74" s="69">
        <f t="shared" si="24"/>
        <v>0</v>
      </c>
      <c r="C74" s="125">
        <f t="shared" si="24"/>
        <v>1</v>
      </c>
      <c r="D74" s="68">
        <f t="shared" si="24"/>
        <v>0</v>
      </c>
      <c r="E74" s="71">
        <f t="shared" si="24"/>
        <v>0</v>
      </c>
      <c r="F74" s="71">
        <f t="shared" si="24"/>
        <v>0</v>
      </c>
      <c r="G74" s="71">
        <f t="shared" si="24"/>
        <v>0</v>
      </c>
      <c r="H74" s="71">
        <f t="shared" si="24"/>
        <v>1</v>
      </c>
      <c r="I74" s="71">
        <f t="shared" si="24"/>
        <v>0</v>
      </c>
      <c r="J74" s="71">
        <f t="shared" si="24"/>
        <v>1</v>
      </c>
      <c r="K74" s="105">
        <f t="shared" si="24"/>
        <v>0</v>
      </c>
      <c r="L74" s="71">
        <f t="shared" si="24"/>
        <v>0</v>
      </c>
      <c r="M74" s="71">
        <f t="shared" si="24"/>
        <v>0</v>
      </c>
      <c r="N74" s="71">
        <f t="shared" si="24"/>
        <v>0</v>
      </c>
      <c r="O74" s="71">
        <f t="shared" si="24"/>
        <v>0</v>
      </c>
      <c r="P74" s="106"/>
      <c r="Q74" s="71">
        <f t="shared" si="13"/>
        <v>1</v>
      </c>
      <c r="R74" s="36"/>
      <c r="S74" s="103">
        <f t="shared" si="25"/>
        <v>0</v>
      </c>
      <c r="T74" s="252"/>
      <c r="U74" s="56" t="str">
        <f t="shared" si="26"/>
        <v>A3.5</v>
      </c>
      <c r="V74" s="57" t="str">
        <f t="shared" si="20"/>
        <v>Provision of facility to produce energy from solid waste.</v>
      </c>
      <c r="W74" s="80"/>
      <c r="X74" s="81"/>
      <c r="Y74" s="59"/>
      <c r="Z74" s="46" t="str">
        <f t="shared" si="27"/>
        <v>A3.5</v>
      </c>
      <c r="AA74" s="60" t="str">
        <f t="shared" si="28"/>
        <v>Provision of facility to produce energy from solid waste.</v>
      </c>
      <c r="AB74" s="108" t="s">
        <v>146</v>
      </c>
      <c r="AC74" s="61" t="s">
        <v>147</v>
      </c>
      <c r="AD74" s="62" t="str">
        <f t="shared" si="29"/>
        <v>A3.5</v>
      </c>
      <c r="AE74" s="75" t="s">
        <v>147</v>
      </c>
      <c r="AF74" s="4"/>
      <c r="AG74" s="4"/>
      <c r="AH74" s="4"/>
      <c r="AI74" s="5"/>
      <c r="AJ74" s="5"/>
      <c r="AK74" s="5"/>
      <c r="AL74" s="5"/>
    </row>
    <row r="75" spans="1:38" ht="15.75" hidden="1" customHeight="1" outlineLevel="1">
      <c r="A75" s="68">
        <f t="shared" si="24"/>
        <v>1</v>
      </c>
      <c r="B75" s="69">
        <f t="shared" si="24"/>
        <v>0</v>
      </c>
      <c r="C75" s="125">
        <f t="shared" si="24"/>
        <v>1</v>
      </c>
      <c r="D75" s="68">
        <f t="shared" si="24"/>
        <v>0</v>
      </c>
      <c r="E75" s="71">
        <f t="shared" si="24"/>
        <v>0</v>
      </c>
      <c r="F75" s="71">
        <f t="shared" si="24"/>
        <v>0</v>
      </c>
      <c r="G75" s="71">
        <f t="shared" si="24"/>
        <v>0</v>
      </c>
      <c r="H75" s="71">
        <f t="shared" si="24"/>
        <v>1</v>
      </c>
      <c r="I75" s="71">
        <f t="shared" si="24"/>
        <v>0</v>
      </c>
      <c r="J75" s="71">
        <f t="shared" si="24"/>
        <v>1</v>
      </c>
      <c r="K75" s="105">
        <f t="shared" si="24"/>
        <v>0</v>
      </c>
      <c r="L75" s="71">
        <f t="shared" si="24"/>
        <v>0</v>
      </c>
      <c r="M75" s="71">
        <f t="shared" si="24"/>
        <v>0</v>
      </c>
      <c r="N75" s="71">
        <f t="shared" si="24"/>
        <v>0</v>
      </c>
      <c r="O75" s="71">
        <f t="shared" si="24"/>
        <v>0</v>
      </c>
      <c r="P75" s="106"/>
      <c r="Q75" s="71">
        <f t="shared" si="13"/>
        <v>1</v>
      </c>
      <c r="R75" s="36"/>
      <c r="S75" s="103">
        <f t="shared" si="25"/>
        <v>0</v>
      </c>
      <c r="T75" s="252"/>
      <c r="U75" s="56" t="str">
        <f t="shared" si="26"/>
        <v>A3.6</v>
      </c>
      <c r="V75" s="57" t="str">
        <f t="shared" si="20"/>
        <v>Provision of solid waste collection and sorting services.</v>
      </c>
      <c r="W75" s="80"/>
      <c r="X75" s="81"/>
      <c r="Y75" s="59"/>
      <c r="Z75" s="46" t="str">
        <f t="shared" si="27"/>
        <v>A3.6</v>
      </c>
      <c r="AA75" s="60" t="str">
        <f t="shared" si="28"/>
        <v>Provision of solid waste collection and sorting services.</v>
      </c>
      <c r="AB75" s="108" t="s">
        <v>148</v>
      </c>
      <c r="AC75" s="61" t="s">
        <v>149</v>
      </c>
      <c r="AD75" s="62" t="str">
        <f t="shared" si="29"/>
        <v>A3.6</v>
      </c>
      <c r="AE75" s="75" t="s">
        <v>149</v>
      </c>
      <c r="AF75" s="4"/>
      <c r="AG75" s="4"/>
      <c r="AH75" s="4"/>
      <c r="AI75" s="5"/>
      <c r="AJ75" s="5"/>
      <c r="AK75" s="5"/>
      <c r="AL75" s="5"/>
    </row>
    <row r="76" spans="1:38" ht="15.75" hidden="1" customHeight="1" outlineLevel="1">
      <c r="A76" s="68">
        <f t="shared" si="24"/>
        <v>1</v>
      </c>
      <c r="B76" s="69">
        <f t="shared" si="24"/>
        <v>0</v>
      </c>
      <c r="C76" s="125">
        <f t="shared" si="24"/>
        <v>1</v>
      </c>
      <c r="D76" s="68">
        <f t="shared" si="24"/>
        <v>0</v>
      </c>
      <c r="E76" s="71">
        <f t="shared" si="24"/>
        <v>0</v>
      </c>
      <c r="F76" s="71">
        <f t="shared" si="24"/>
        <v>0</v>
      </c>
      <c r="G76" s="71">
        <f t="shared" si="24"/>
        <v>0</v>
      </c>
      <c r="H76" s="71">
        <f t="shared" si="24"/>
        <v>1</v>
      </c>
      <c r="I76" s="71">
        <f t="shared" si="24"/>
        <v>0</v>
      </c>
      <c r="J76" s="71">
        <f t="shared" si="24"/>
        <v>1</v>
      </c>
      <c r="K76" s="105">
        <f t="shared" si="24"/>
        <v>0</v>
      </c>
      <c r="L76" s="71">
        <f t="shared" si="24"/>
        <v>0</v>
      </c>
      <c r="M76" s="71">
        <f t="shared" si="24"/>
        <v>0</v>
      </c>
      <c r="N76" s="71">
        <f t="shared" si="24"/>
        <v>0</v>
      </c>
      <c r="O76" s="71">
        <f t="shared" si="24"/>
        <v>0</v>
      </c>
      <c r="P76" s="106"/>
      <c r="Q76" s="71">
        <f t="shared" si="13"/>
        <v>1</v>
      </c>
      <c r="R76" s="36"/>
      <c r="S76" s="103">
        <f t="shared" si="25"/>
        <v>0</v>
      </c>
      <c r="T76" s="252"/>
      <c r="U76" s="56" t="str">
        <f t="shared" si="26"/>
        <v>A3.7</v>
      </c>
      <c r="V76" s="57" t="str">
        <f t="shared" si="20"/>
        <v>Composting and re-use of organic sludge.</v>
      </c>
      <c r="W76" s="80"/>
      <c r="X76" s="81"/>
      <c r="Y76" s="59"/>
      <c r="Z76" s="46" t="str">
        <f t="shared" si="27"/>
        <v>A3.7</v>
      </c>
      <c r="AA76" s="60" t="str">
        <f t="shared" si="28"/>
        <v>Composting and re-use of organic sludge.</v>
      </c>
      <c r="AB76" s="108" t="s">
        <v>150</v>
      </c>
      <c r="AC76" s="65" t="s">
        <v>151</v>
      </c>
      <c r="AD76" s="62" t="str">
        <f t="shared" si="29"/>
        <v>A3.7</v>
      </c>
      <c r="AE76" s="67" t="s">
        <v>151</v>
      </c>
      <c r="AF76" s="4"/>
      <c r="AG76" s="4"/>
      <c r="AH76" s="4"/>
      <c r="AI76" s="5"/>
      <c r="AJ76" s="5"/>
      <c r="AK76" s="5"/>
      <c r="AL76" s="5"/>
    </row>
    <row r="77" spans="1:38" ht="15.75" hidden="1" customHeight="1" outlineLevel="1">
      <c r="A77" s="68">
        <f t="shared" si="24"/>
        <v>1</v>
      </c>
      <c r="B77" s="69">
        <f t="shared" si="24"/>
        <v>0</v>
      </c>
      <c r="C77" s="125">
        <f t="shared" si="24"/>
        <v>1</v>
      </c>
      <c r="D77" s="68">
        <f t="shared" si="24"/>
        <v>0</v>
      </c>
      <c r="E77" s="71">
        <f t="shared" si="24"/>
        <v>0</v>
      </c>
      <c r="F77" s="71">
        <f t="shared" si="24"/>
        <v>0</v>
      </c>
      <c r="G77" s="71">
        <f t="shared" si="24"/>
        <v>0</v>
      </c>
      <c r="H77" s="71">
        <f t="shared" si="24"/>
        <v>1</v>
      </c>
      <c r="I77" s="71">
        <f t="shared" si="24"/>
        <v>0</v>
      </c>
      <c r="J77" s="71">
        <f t="shared" si="24"/>
        <v>1</v>
      </c>
      <c r="K77" s="105">
        <f t="shared" si="24"/>
        <v>0</v>
      </c>
      <c r="L77" s="71">
        <f t="shared" si="24"/>
        <v>0</v>
      </c>
      <c r="M77" s="71">
        <f t="shared" si="24"/>
        <v>0</v>
      </c>
      <c r="N77" s="71">
        <f t="shared" si="24"/>
        <v>0</v>
      </c>
      <c r="O77" s="71">
        <f t="shared" si="24"/>
        <v>0</v>
      </c>
      <c r="P77" s="106"/>
      <c r="Q77" s="71">
        <f t="shared" si="13"/>
        <v>1</v>
      </c>
      <c r="R77" s="36"/>
      <c r="S77" s="103">
        <f t="shared" si="25"/>
        <v>0</v>
      </c>
      <c r="T77" s="252"/>
      <c r="U77" s="56" t="str">
        <f t="shared" si="26"/>
        <v>A3.8</v>
      </c>
      <c r="V77" s="57" t="str">
        <f t="shared" si="20"/>
        <v>Provision of split grey / potable water services.</v>
      </c>
      <c r="W77" s="80"/>
      <c r="X77" s="81"/>
      <c r="Y77" s="59"/>
      <c r="Z77" s="46" t="str">
        <f t="shared" si="27"/>
        <v>A3.8</v>
      </c>
      <c r="AA77" s="60" t="str">
        <f t="shared" si="28"/>
        <v>Provision of split grey / potable water services.</v>
      </c>
      <c r="AB77" s="108" t="s">
        <v>152</v>
      </c>
      <c r="AC77" s="61" t="s">
        <v>153</v>
      </c>
      <c r="AD77" s="62" t="str">
        <f t="shared" si="29"/>
        <v>A3.8</v>
      </c>
      <c r="AE77" s="75" t="s">
        <v>153</v>
      </c>
      <c r="AF77" s="4"/>
      <c r="AG77" s="4"/>
      <c r="AH77" s="4"/>
      <c r="AI77" s="5"/>
      <c r="AJ77" s="5"/>
      <c r="AK77" s="5"/>
      <c r="AL77" s="5"/>
    </row>
    <row r="78" spans="1:38" ht="15.75" hidden="1" customHeight="1" outlineLevel="1">
      <c r="A78" s="68">
        <f t="shared" si="24"/>
        <v>1</v>
      </c>
      <c r="B78" s="69">
        <f t="shared" si="24"/>
        <v>0</v>
      </c>
      <c r="C78" s="68">
        <f t="shared" si="24"/>
        <v>1</v>
      </c>
      <c r="D78" s="68">
        <f t="shared" si="24"/>
        <v>0</v>
      </c>
      <c r="E78" s="71">
        <f t="shared" si="24"/>
        <v>0</v>
      </c>
      <c r="F78" s="71">
        <f t="shared" si="24"/>
        <v>0</v>
      </c>
      <c r="G78" s="71">
        <f t="shared" si="24"/>
        <v>0</v>
      </c>
      <c r="H78" s="71">
        <f t="shared" si="24"/>
        <v>1</v>
      </c>
      <c r="I78" s="71">
        <f t="shared" si="24"/>
        <v>0</v>
      </c>
      <c r="J78" s="71">
        <f t="shared" si="24"/>
        <v>1</v>
      </c>
      <c r="K78" s="105">
        <f t="shared" si="24"/>
        <v>0</v>
      </c>
      <c r="L78" s="71">
        <f t="shared" si="24"/>
        <v>0</v>
      </c>
      <c r="M78" s="71">
        <f t="shared" si="24"/>
        <v>0</v>
      </c>
      <c r="N78" s="71">
        <f t="shared" si="24"/>
        <v>0</v>
      </c>
      <c r="O78" s="71">
        <f t="shared" si="24"/>
        <v>0</v>
      </c>
      <c r="P78" s="106"/>
      <c r="Q78" s="71">
        <f t="shared" si="13"/>
        <v>1</v>
      </c>
      <c r="R78" s="36"/>
      <c r="S78" s="103">
        <f t="shared" si="25"/>
        <v>0</v>
      </c>
      <c r="T78" s="252"/>
      <c r="U78" s="56" t="str">
        <f t="shared" si="26"/>
        <v>A3.9</v>
      </c>
      <c r="V78" s="57" t="str">
        <f t="shared" si="20"/>
        <v>Provision of surface water management system.</v>
      </c>
      <c r="W78" s="80"/>
      <c r="X78" s="81"/>
      <c r="Y78" s="59"/>
      <c r="Z78" s="46" t="str">
        <f t="shared" si="27"/>
        <v>A3.9</v>
      </c>
      <c r="AA78" s="60" t="str">
        <f t="shared" si="28"/>
        <v>Provision of surface water management system.</v>
      </c>
      <c r="AB78" s="108" t="s">
        <v>154</v>
      </c>
      <c r="AC78" s="65" t="s">
        <v>155</v>
      </c>
      <c r="AD78" s="62" t="str">
        <f>$AB78</f>
        <v>A3.9</v>
      </c>
      <c r="AE78" s="67" t="s">
        <v>155</v>
      </c>
      <c r="AF78" s="4"/>
      <c r="AG78" s="4"/>
      <c r="AH78" s="4"/>
      <c r="AI78" s="5"/>
      <c r="AJ78" s="5"/>
      <c r="AK78" s="5"/>
      <c r="AL78" s="5"/>
    </row>
    <row r="79" spans="1:38" ht="15.75" hidden="1" customHeight="1" outlineLevel="1">
      <c r="A79" s="68">
        <f t="shared" si="24"/>
        <v>1</v>
      </c>
      <c r="B79" s="69">
        <f t="shared" si="24"/>
        <v>0</v>
      </c>
      <c r="C79" s="125">
        <f t="shared" si="24"/>
        <v>1</v>
      </c>
      <c r="D79" s="68">
        <f t="shared" si="24"/>
        <v>0</v>
      </c>
      <c r="E79" s="71">
        <f t="shared" si="24"/>
        <v>0</v>
      </c>
      <c r="F79" s="71">
        <f t="shared" si="24"/>
        <v>0</v>
      </c>
      <c r="G79" s="71">
        <f t="shared" si="24"/>
        <v>0</v>
      </c>
      <c r="H79" s="71">
        <f t="shared" si="24"/>
        <v>1</v>
      </c>
      <c r="I79" s="71">
        <f t="shared" si="24"/>
        <v>0</v>
      </c>
      <c r="J79" s="71">
        <f t="shared" si="24"/>
        <v>1</v>
      </c>
      <c r="K79" s="105">
        <f t="shared" si="24"/>
        <v>0</v>
      </c>
      <c r="L79" s="71">
        <f t="shared" si="24"/>
        <v>0</v>
      </c>
      <c r="M79" s="71">
        <f t="shared" si="24"/>
        <v>0</v>
      </c>
      <c r="N79" s="71">
        <f t="shared" si="24"/>
        <v>0</v>
      </c>
      <c r="O79" s="71">
        <f t="shared" si="24"/>
        <v>0</v>
      </c>
      <c r="P79" s="106"/>
      <c r="Q79" s="71">
        <f t="shared" si="13"/>
        <v>1</v>
      </c>
      <c r="R79" s="36"/>
      <c r="S79" s="103">
        <f t="shared" si="25"/>
        <v>0</v>
      </c>
      <c r="T79" s="252"/>
      <c r="U79" s="56" t="str">
        <f t="shared" si="26"/>
        <v>A3.10</v>
      </c>
      <c r="V79" s="57" t="str">
        <f t="shared" si="26"/>
        <v>On-site treatment of rainwater, stormwater and greywater.</v>
      </c>
      <c r="W79" s="80"/>
      <c r="X79" s="81"/>
      <c r="Y79" s="59"/>
      <c r="Z79" s="46" t="str">
        <f t="shared" si="27"/>
        <v>A3.10</v>
      </c>
      <c r="AA79" s="60" t="str">
        <f t="shared" si="28"/>
        <v>On-site treatment of rainwater, stormwater and greywater.</v>
      </c>
      <c r="AB79" s="108" t="s">
        <v>156</v>
      </c>
      <c r="AC79" s="61" t="s">
        <v>157</v>
      </c>
      <c r="AD79" s="62" t="str">
        <f t="shared" si="29"/>
        <v>A3.10</v>
      </c>
      <c r="AE79" s="75" t="s">
        <v>157</v>
      </c>
      <c r="AF79" s="4"/>
      <c r="AG79" s="4"/>
      <c r="AH79" s="4"/>
      <c r="AI79" s="5"/>
      <c r="AJ79" s="5"/>
      <c r="AK79" s="5"/>
      <c r="AL79" s="5"/>
    </row>
    <row r="80" spans="1:38" ht="15.75" hidden="1" customHeight="1" outlineLevel="1">
      <c r="A80" s="68">
        <f t="shared" si="24"/>
        <v>1</v>
      </c>
      <c r="B80" s="69">
        <f t="shared" si="24"/>
        <v>0</v>
      </c>
      <c r="C80" s="125">
        <f t="shared" si="24"/>
        <v>1</v>
      </c>
      <c r="D80" s="68">
        <f t="shared" si="24"/>
        <v>0</v>
      </c>
      <c r="E80" s="71">
        <f t="shared" si="24"/>
        <v>0</v>
      </c>
      <c r="F80" s="71">
        <f t="shared" si="24"/>
        <v>0</v>
      </c>
      <c r="G80" s="71">
        <f t="shared" si="24"/>
        <v>0</v>
      </c>
      <c r="H80" s="71">
        <f t="shared" si="24"/>
        <v>1</v>
      </c>
      <c r="I80" s="71">
        <f t="shared" si="24"/>
        <v>0</v>
      </c>
      <c r="J80" s="71">
        <f t="shared" si="24"/>
        <v>1</v>
      </c>
      <c r="K80" s="105">
        <f t="shared" si="24"/>
        <v>0</v>
      </c>
      <c r="L80" s="71">
        <f t="shared" si="24"/>
        <v>0</v>
      </c>
      <c r="M80" s="71">
        <f t="shared" si="24"/>
        <v>0</v>
      </c>
      <c r="N80" s="71">
        <f t="shared" si="24"/>
        <v>0</v>
      </c>
      <c r="O80" s="71">
        <f t="shared" si="24"/>
        <v>0</v>
      </c>
      <c r="P80" s="106"/>
      <c r="Q80" s="71">
        <f t="shared" si="13"/>
        <v>1</v>
      </c>
      <c r="R80" s="36"/>
      <c r="S80" s="103">
        <f t="shared" si="25"/>
        <v>0</v>
      </c>
      <c r="T80" s="252"/>
      <c r="U80" s="56" t="str">
        <f t="shared" si="26"/>
        <v>A3.11</v>
      </c>
      <c r="V80" s="57" t="str">
        <f t="shared" si="26"/>
        <v>On-site treatment of liquid sanitary waste.</v>
      </c>
      <c r="W80" s="80"/>
      <c r="X80" s="81"/>
      <c r="Y80" s="59"/>
      <c r="Z80" s="46" t="str">
        <f t="shared" si="27"/>
        <v>A3.11</v>
      </c>
      <c r="AA80" s="60" t="str">
        <f t="shared" si="28"/>
        <v>On-site treatment of liquid sanitary waste.</v>
      </c>
      <c r="AB80" s="108" t="s">
        <v>158</v>
      </c>
      <c r="AC80" s="61" t="s">
        <v>159</v>
      </c>
      <c r="AD80" s="62" t="str">
        <f t="shared" si="29"/>
        <v>A3.11</v>
      </c>
      <c r="AE80" s="75" t="s">
        <v>159</v>
      </c>
      <c r="AF80" s="4"/>
      <c r="AG80" s="4"/>
      <c r="AH80" s="4"/>
      <c r="AI80" s="5"/>
      <c r="AJ80" s="5"/>
      <c r="AK80" s="5"/>
      <c r="AL80" s="5"/>
    </row>
    <row r="81" spans="1:38" ht="15.75" hidden="1" customHeight="1" outlineLevel="1">
      <c r="A81" s="68">
        <f t="shared" si="24"/>
        <v>1</v>
      </c>
      <c r="B81" s="69">
        <f t="shared" si="24"/>
        <v>0</v>
      </c>
      <c r="C81" s="125">
        <f t="shared" si="24"/>
        <v>1</v>
      </c>
      <c r="D81" s="68">
        <f t="shared" si="24"/>
        <v>0</v>
      </c>
      <c r="E81" s="71">
        <f t="shared" si="24"/>
        <v>0</v>
      </c>
      <c r="F81" s="71">
        <f t="shared" si="24"/>
        <v>0</v>
      </c>
      <c r="G81" s="71">
        <f t="shared" si="24"/>
        <v>0</v>
      </c>
      <c r="H81" s="71">
        <f t="shared" si="24"/>
        <v>1</v>
      </c>
      <c r="I81" s="71">
        <f t="shared" si="24"/>
        <v>0</v>
      </c>
      <c r="J81" s="71">
        <f t="shared" si="24"/>
        <v>1</v>
      </c>
      <c r="K81" s="105">
        <f t="shared" si="24"/>
        <v>0</v>
      </c>
      <c r="L81" s="71">
        <f t="shared" si="24"/>
        <v>0</v>
      </c>
      <c r="M81" s="71">
        <f t="shared" si="24"/>
        <v>0</v>
      </c>
      <c r="N81" s="71">
        <f t="shared" si="24"/>
        <v>0</v>
      </c>
      <c r="O81" s="71">
        <f t="shared" si="24"/>
        <v>0</v>
      </c>
      <c r="P81" s="106"/>
      <c r="Q81" s="71">
        <f t="shared" si="13"/>
        <v>1</v>
      </c>
      <c r="R81" s="36"/>
      <c r="S81" s="103">
        <f t="shared" si="25"/>
        <v>0</v>
      </c>
      <c r="T81" s="252"/>
      <c r="U81" s="56" t="str">
        <f t="shared" si="26"/>
        <v>A3.12</v>
      </c>
      <c r="V81" s="57" t="str">
        <f t="shared" si="26"/>
        <v>Provision of on-site communal transportation system(s).</v>
      </c>
      <c r="W81" s="80"/>
      <c r="X81" s="81"/>
      <c r="Y81" s="59"/>
      <c r="Z81" s="46" t="str">
        <f t="shared" si="27"/>
        <v>A3.12</v>
      </c>
      <c r="AA81" s="60" t="str">
        <f t="shared" si="28"/>
        <v>Provision of on-site communal transportation system(s).</v>
      </c>
      <c r="AB81" s="108" t="s">
        <v>160</v>
      </c>
      <c r="AC81" s="61" t="s">
        <v>161</v>
      </c>
      <c r="AD81" s="62" t="str">
        <f t="shared" si="29"/>
        <v>A3.12</v>
      </c>
      <c r="AE81" s="75" t="s">
        <v>161</v>
      </c>
      <c r="AF81" s="4"/>
      <c r="AG81" s="4"/>
      <c r="AH81" s="4"/>
      <c r="AI81" s="5"/>
      <c r="AJ81" s="5"/>
      <c r="AK81" s="5"/>
      <c r="AL81" s="5"/>
    </row>
    <row r="82" spans="1:38" ht="15.75" hidden="1" customHeight="1" outlineLevel="1">
      <c r="A82" s="126">
        <f t="shared" ref="A82:O85" si="30">IF(A$47=1,1,0)</f>
        <v>1</v>
      </c>
      <c r="B82" s="69">
        <f t="shared" si="30"/>
        <v>0</v>
      </c>
      <c r="C82" s="125">
        <f t="shared" si="30"/>
        <v>1</v>
      </c>
      <c r="D82" s="68">
        <f t="shared" si="30"/>
        <v>0</v>
      </c>
      <c r="E82" s="71">
        <f t="shared" si="30"/>
        <v>0</v>
      </c>
      <c r="F82" s="71">
        <f t="shared" si="30"/>
        <v>0</v>
      </c>
      <c r="G82" s="71">
        <f t="shared" si="30"/>
        <v>0</v>
      </c>
      <c r="H82" s="71">
        <f t="shared" si="30"/>
        <v>1</v>
      </c>
      <c r="I82" s="71">
        <f t="shared" si="30"/>
        <v>0</v>
      </c>
      <c r="J82" s="71">
        <f t="shared" si="30"/>
        <v>1</v>
      </c>
      <c r="K82" s="105">
        <f t="shared" si="30"/>
        <v>0</v>
      </c>
      <c r="L82" s="71">
        <f t="shared" si="30"/>
        <v>0</v>
      </c>
      <c r="M82" s="71">
        <f t="shared" si="30"/>
        <v>0</v>
      </c>
      <c r="N82" s="71">
        <f t="shared" si="30"/>
        <v>0</v>
      </c>
      <c r="O82" s="71">
        <f t="shared" si="30"/>
        <v>0</v>
      </c>
      <c r="P82" s="106"/>
      <c r="Q82" s="71">
        <f t="shared" si="13"/>
        <v>1</v>
      </c>
      <c r="R82" s="36"/>
      <c r="S82" s="103">
        <f t="shared" si="25"/>
        <v>0</v>
      </c>
      <c r="T82" s="252"/>
      <c r="U82" s="56" t="str">
        <f t="shared" si="26"/>
        <v>A3.13</v>
      </c>
      <c r="V82" s="57" t="str">
        <f t="shared" si="26"/>
        <v>Provision of on-site parking facilities for private vehicles.</v>
      </c>
      <c r="W82" s="80"/>
      <c r="X82" s="81"/>
      <c r="Y82" s="59"/>
      <c r="Z82" s="46" t="str">
        <f t="shared" si="27"/>
        <v>A3.13</v>
      </c>
      <c r="AA82" s="60" t="str">
        <f t="shared" si="28"/>
        <v>Provision of on-site parking facilities for private vehicles.</v>
      </c>
      <c r="AB82" s="108" t="s">
        <v>162</v>
      </c>
      <c r="AC82" s="127" t="s">
        <v>163</v>
      </c>
      <c r="AD82" s="62" t="str">
        <f t="shared" si="29"/>
        <v>A3.13</v>
      </c>
      <c r="AE82" s="128" t="s">
        <v>163</v>
      </c>
      <c r="AF82" s="4"/>
      <c r="AG82" s="4"/>
      <c r="AH82" s="4"/>
      <c r="AI82" s="5"/>
      <c r="AJ82" s="5"/>
      <c r="AK82" s="5"/>
      <c r="AL82" s="5"/>
    </row>
    <row r="83" spans="1:38" ht="15.75" hidden="1" customHeight="1" outlineLevel="1">
      <c r="A83" s="68">
        <f t="shared" si="30"/>
        <v>1</v>
      </c>
      <c r="B83" s="69">
        <f t="shared" si="30"/>
        <v>0</v>
      </c>
      <c r="C83" s="125">
        <f t="shared" si="30"/>
        <v>1</v>
      </c>
      <c r="D83" s="68">
        <f t="shared" si="30"/>
        <v>0</v>
      </c>
      <c r="E83" s="71">
        <f t="shared" si="30"/>
        <v>0</v>
      </c>
      <c r="F83" s="71">
        <f t="shared" si="30"/>
        <v>0</v>
      </c>
      <c r="G83" s="71">
        <f t="shared" si="30"/>
        <v>0</v>
      </c>
      <c r="H83" s="71">
        <f t="shared" si="30"/>
        <v>1</v>
      </c>
      <c r="I83" s="71">
        <f t="shared" si="30"/>
        <v>0</v>
      </c>
      <c r="J83" s="71">
        <f t="shared" si="30"/>
        <v>1</v>
      </c>
      <c r="K83" s="105">
        <f t="shared" si="30"/>
        <v>0</v>
      </c>
      <c r="L83" s="71">
        <f t="shared" si="30"/>
        <v>0</v>
      </c>
      <c r="M83" s="71">
        <f t="shared" si="30"/>
        <v>0</v>
      </c>
      <c r="N83" s="71">
        <f t="shared" si="30"/>
        <v>0</v>
      </c>
      <c r="O83" s="71">
        <f t="shared" si="30"/>
        <v>0</v>
      </c>
      <c r="P83" s="106"/>
      <c r="Q83" s="71">
        <f t="shared" si="13"/>
        <v>1</v>
      </c>
      <c r="R83" s="36"/>
      <c r="S83" s="103">
        <f t="shared" si="25"/>
        <v>0</v>
      </c>
      <c r="T83" s="252"/>
      <c r="U83" s="56" t="str">
        <f t="shared" si="26"/>
        <v>A3.14</v>
      </c>
      <c r="V83" s="57" t="str">
        <f t="shared" si="26"/>
        <v>Connectivity of roadways.</v>
      </c>
      <c r="W83" s="80"/>
      <c r="X83" s="81"/>
      <c r="Y83" s="59"/>
      <c r="Z83" s="46" t="str">
        <f t="shared" si="27"/>
        <v>A3.14</v>
      </c>
      <c r="AA83" s="60" t="str">
        <f t="shared" si="28"/>
        <v>Connectivity of roadways.</v>
      </c>
      <c r="AB83" s="108" t="s">
        <v>164</v>
      </c>
      <c r="AC83" s="61" t="s">
        <v>165</v>
      </c>
      <c r="AD83" s="62" t="str">
        <f t="shared" si="29"/>
        <v>A3.14</v>
      </c>
      <c r="AE83" s="75" t="s">
        <v>165</v>
      </c>
      <c r="AF83" s="4"/>
      <c r="AG83" s="4"/>
      <c r="AH83" s="4"/>
      <c r="AI83" s="5"/>
      <c r="AJ83" s="5"/>
      <c r="AK83" s="5"/>
      <c r="AL83" s="5"/>
    </row>
    <row r="84" spans="1:38" ht="15.75" hidden="1" customHeight="1" outlineLevel="1">
      <c r="A84" s="68">
        <f t="shared" si="30"/>
        <v>1</v>
      </c>
      <c r="B84" s="69">
        <f t="shared" si="30"/>
        <v>0</v>
      </c>
      <c r="C84" s="125">
        <f t="shared" si="30"/>
        <v>1</v>
      </c>
      <c r="D84" s="68">
        <f t="shared" si="30"/>
        <v>0</v>
      </c>
      <c r="E84" s="71">
        <f t="shared" si="30"/>
        <v>0</v>
      </c>
      <c r="F84" s="71">
        <f t="shared" si="30"/>
        <v>0</v>
      </c>
      <c r="G84" s="71">
        <f t="shared" si="30"/>
        <v>0</v>
      </c>
      <c r="H84" s="71">
        <f t="shared" si="30"/>
        <v>1</v>
      </c>
      <c r="I84" s="71">
        <f t="shared" si="30"/>
        <v>0</v>
      </c>
      <c r="J84" s="71">
        <f t="shared" si="30"/>
        <v>1</v>
      </c>
      <c r="K84" s="105">
        <f t="shared" si="30"/>
        <v>0</v>
      </c>
      <c r="L84" s="71">
        <f t="shared" si="30"/>
        <v>0</v>
      </c>
      <c r="M84" s="71">
        <f t="shared" si="30"/>
        <v>0</v>
      </c>
      <c r="N84" s="71">
        <f t="shared" si="30"/>
        <v>0</v>
      </c>
      <c r="O84" s="71">
        <f t="shared" si="30"/>
        <v>0</v>
      </c>
      <c r="P84" s="106"/>
      <c r="Q84" s="71">
        <f t="shared" si="13"/>
        <v>1</v>
      </c>
      <c r="R84" s="36"/>
      <c r="S84" s="103">
        <f t="shared" si="25"/>
        <v>0</v>
      </c>
      <c r="T84" s="252"/>
      <c r="U84" s="56" t="str">
        <f t="shared" si="26"/>
        <v>A3.15</v>
      </c>
      <c r="V84" s="57" t="str">
        <f t="shared" si="26"/>
        <v>Provision of access roads and facilities for freight or delivery.</v>
      </c>
      <c r="W84" s="58"/>
      <c r="X84" s="81"/>
      <c r="Y84" s="59"/>
      <c r="Z84" s="46" t="str">
        <f t="shared" si="27"/>
        <v>A3.15</v>
      </c>
      <c r="AA84" s="60" t="str">
        <f t="shared" si="28"/>
        <v>Provision of access roads and facilities for freight or delivery.</v>
      </c>
      <c r="AB84" s="108" t="s">
        <v>166</v>
      </c>
      <c r="AC84" s="61" t="s">
        <v>167</v>
      </c>
      <c r="AD84" s="62" t="str">
        <f t="shared" si="29"/>
        <v>A3.15</v>
      </c>
      <c r="AE84" s="75" t="s">
        <v>167</v>
      </c>
      <c r="AF84" s="4"/>
      <c r="AG84" s="4"/>
      <c r="AH84" s="4"/>
      <c r="AI84" s="5"/>
      <c r="AJ84" s="5"/>
      <c r="AK84" s="5"/>
      <c r="AL84" s="5"/>
    </row>
    <row r="85" spans="1:38" ht="15.75" hidden="1" customHeight="1" outlineLevel="1" thickBot="1">
      <c r="A85" s="113">
        <f t="shared" si="30"/>
        <v>1</v>
      </c>
      <c r="B85" s="114">
        <f t="shared" si="30"/>
        <v>0</v>
      </c>
      <c r="C85" s="129">
        <f t="shared" si="30"/>
        <v>1</v>
      </c>
      <c r="D85" s="113">
        <f t="shared" si="30"/>
        <v>0</v>
      </c>
      <c r="E85" s="115">
        <f t="shared" si="30"/>
        <v>0</v>
      </c>
      <c r="F85" s="115">
        <f t="shared" si="30"/>
        <v>0</v>
      </c>
      <c r="G85" s="115">
        <f t="shared" si="30"/>
        <v>0</v>
      </c>
      <c r="H85" s="115">
        <f t="shared" si="30"/>
        <v>1</v>
      </c>
      <c r="I85" s="115">
        <f t="shared" si="30"/>
        <v>0</v>
      </c>
      <c r="J85" s="115">
        <f t="shared" si="30"/>
        <v>1</v>
      </c>
      <c r="K85" s="116">
        <f t="shared" si="30"/>
        <v>0</v>
      </c>
      <c r="L85" s="115">
        <f t="shared" si="30"/>
        <v>0</v>
      </c>
      <c r="M85" s="115">
        <f t="shared" si="30"/>
        <v>0</v>
      </c>
      <c r="N85" s="115">
        <f t="shared" si="30"/>
        <v>0</v>
      </c>
      <c r="O85" s="115">
        <f t="shared" si="30"/>
        <v>0</v>
      </c>
      <c r="P85" s="117"/>
      <c r="Q85" s="115">
        <f t="shared" si="13"/>
        <v>1</v>
      </c>
      <c r="R85" s="36"/>
      <c r="S85" s="119">
        <f t="shared" si="25"/>
        <v>0</v>
      </c>
      <c r="T85" s="252"/>
      <c r="U85" s="56" t="str">
        <f t="shared" si="26"/>
        <v>A3.16</v>
      </c>
      <c r="V85" s="57" t="str">
        <f t="shared" si="26"/>
        <v>Provision and quality of exterior lighting.</v>
      </c>
      <c r="W85" s="58"/>
      <c r="X85" s="81"/>
      <c r="Y85" s="59"/>
      <c r="Z85" s="46" t="str">
        <f t="shared" si="27"/>
        <v>A3.16</v>
      </c>
      <c r="AA85" s="60" t="str">
        <f t="shared" si="28"/>
        <v>Provision and quality of exterior lighting.</v>
      </c>
      <c r="AB85" s="108" t="s">
        <v>168</v>
      </c>
      <c r="AC85" s="61" t="s">
        <v>169</v>
      </c>
      <c r="AD85" s="62" t="str">
        <f t="shared" si="29"/>
        <v>A3.16</v>
      </c>
      <c r="AE85" s="75" t="s">
        <v>169</v>
      </c>
      <c r="AF85" s="4"/>
      <c r="AG85" s="4"/>
      <c r="AH85" s="4"/>
      <c r="AI85" s="5"/>
      <c r="AJ85" s="5"/>
      <c r="AK85" s="5"/>
      <c r="AL85" s="5"/>
    </row>
    <row r="86" spans="1:38" ht="20" customHeight="1" collapsed="1">
      <c r="A86" s="22">
        <f>IF([1]BasicA!$B$15=[1]BasicA!$R$31,1,0)</f>
        <v>1</v>
      </c>
      <c r="B86" s="22">
        <f>IF([1]BasicA!$B$15=[1]BasicA!$R$30,1,0)</f>
        <v>0</v>
      </c>
      <c r="C86" s="23">
        <v>1</v>
      </c>
      <c r="D86" s="23">
        <f>IF(OR(OR([1]BasicA!$R$26=D$3,[1]BasicA!$R$27=D$3,[1]BasicA!$R$28=D$3)),1,0)</f>
        <v>0</v>
      </c>
      <c r="E86" s="23">
        <f>IF(OR(OR([1]BasicA!$R$26=E$3,[1]BasicA!$R$27=E$3,[1]BasicA!$R$28=E$3)),1,0)</f>
        <v>0</v>
      </c>
      <c r="F86" s="23">
        <f>IF(OR(OR([1]BasicA!$R$26=F$3,[1]BasicA!$R$27=F$3,[1]BasicA!$R$28=F$3)),1,0)</f>
        <v>0</v>
      </c>
      <c r="G86" s="23">
        <f>IF(OR(OR([1]BasicA!$R$26=G$3,[1]BasicA!$R$27=G$3,[1]BasicA!$R$28=G$3)),1,0)</f>
        <v>0</v>
      </c>
      <c r="H86" s="23">
        <f>IF(OR(OR([1]BasicA!$R$26=H$3,[1]BasicA!$R$27=H$3,[1]BasicA!$R$28=H$3)),1,0)</f>
        <v>1</v>
      </c>
      <c r="I86" s="23">
        <f>IF(OR(OR([1]BasicA!$R$26=I$3,[1]BasicA!$R$27=I$3,[1]BasicA!$R$28=I$3)),1,0)</f>
        <v>0</v>
      </c>
      <c r="J86" s="23">
        <f>IF(OR(OR([1]BasicA!$R$26=J$3,[1]BasicA!$R$27=J$3,[1]BasicA!$R$28=J$3)),1,0)</f>
        <v>1</v>
      </c>
      <c r="K86" s="23">
        <f>IF(OR(OR([1]BasicA!$R$26=K$3,[1]BasicA!$R$27=K$3,[1]BasicA!$R$28=K$3)),1,0)</f>
        <v>0</v>
      </c>
      <c r="L86" s="23">
        <f>IF(OR(OR([1]BasicA!$R$26=L$3,[1]BasicA!$R$27=L$3,[1]BasicA!$R$28=L$3)),1,0)</f>
        <v>0</v>
      </c>
      <c r="M86" s="23">
        <f>IF(OR(OR([1]BasicA!$R$26=M$3,[1]BasicA!$R$27=M$3,[1]BasicA!$R$28=M$3)),1,0)</f>
        <v>0</v>
      </c>
      <c r="N86" s="23">
        <f>IF(OR(OR([1]BasicA!$R$26=N$3,[1]BasicA!$R$27=N$3,[1]BasicA!$R$28=N$3)),1,0)</f>
        <v>0</v>
      </c>
      <c r="O86" s="23">
        <f>IF(OR(OR([1]BasicA!$R$26=O$3,[1]BasicA!$R$27=O$3,[1]BasicA!$R$28=O$3)),1,0)</f>
        <v>0</v>
      </c>
      <c r="P86" s="92">
        <f>IF([1]BasicA!$B$13=[1]BasicA!$R$2,1,0)</f>
        <v>0</v>
      </c>
      <c r="Q86" s="25">
        <f>IF([1]BasicA!$B$13=[1]BasicA!$R$3,1,0)</f>
        <v>1</v>
      </c>
      <c r="R86" s="25">
        <f>IF([1]BasicA!$B$13=[1]BasicA!$R$4,1,0)</f>
        <v>0</v>
      </c>
      <c r="S86" s="25">
        <f>IF([1]BasicA!$B$13=[1]BasicA!$R$5,1,0)</f>
        <v>0</v>
      </c>
      <c r="T86" s="247" t="s">
        <v>170</v>
      </c>
      <c r="U86" s="260" t="str">
        <f>Z86</f>
        <v>Energy and Resource Consumption</v>
      </c>
      <c r="V86" s="261"/>
      <c r="W86" s="43"/>
      <c r="X86" s="95">
        <f>COUNTIF(Y87:Y107,"&gt;0")</f>
        <v>4</v>
      </c>
      <c r="Y86" s="28">
        <f>SUM(Y87:Y107)</f>
        <v>17</v>
      </c>
      <c r="Z86" s="29" t="str">
        <f>IF($X$2="a",AB86,AD86)</f>
        <v>Energy and Resource Consumption</v>
      </c>
      <c r="AA86" s="30"/>
      <c r="AB86" s="130" t="s">
        <v>171</v>
      </c>
      <c r="AC86" s="131"/>
      <c r="AD86" s="132" t="s">
        <v>171</v>
      </c>
      <c r="AE86" s="133"/>
      <c r="AF86" s="4"/>
      <c r="AG86" s="4"/>
      <c r="AH86" s="4"/>
      <c r="AI86" s="5"/>
      <c r="AJ86" s="5"/>
      <c r="AK86" s="5"/>
      <c r="AL86" s="5"/>
    </row>
    <row r="87" spans="1:38" ht="15.75" customHeight="1">
      <c r="A87" s="68">
        <f t="shared" ref="A87:O102" si="31">IF(A$86=1,1,0)</f>
        <v>1</v>
      </c>
      <c r="B87" s="69">
        <f t="shared" si="31"/>
        <v>0</v>
      </c>
      <c r="C87" s="68">
        <f t="shared" si="31"/>
        <v>1</v>
      </c>
      <c r="D87" s="68">
        <f t="shared" si="31"/>
        <v>0</v>
      </c>
      <c r="E87" s="71">
        <f t="shared" si="31"/>
        <v>0</v>
      </c>
      <c r="F87" s="71">
        <f t="shared" si="31"/>
        <v>0</v>
      </c>
      <c r="G87" s="71">
        <f t="shared" si="31"/>
        <v>0</v>
      </c>
      <c r="H87" s="71">
        <f t="shared" si="31"/>
        <v>1</v>
      </c>
      <c r="I87" s="71">
        <f t="shared" si="31"/>
        <v>0</v>
      </c>
      <c r="J87" s="71">
        <f t="shared" si="31"/>
        <v>1</v>
      </c>
      <c r="K87" s="105">
        <f t="shared" si="31"/>
        <v>0</v>
      </c>
      <c r="L87" s="71">
        <f t="shared" si="31"/>
        <v>0</v>
      </c>
      <c r="M87" s="71">
        <f t="shared" si="31"/>
        <v>0</v>
      </c>
      <c r="N87" s="71">
        <f t="shared" si="31"/>
        <v>0</v>
      </c>
      <c r="O87" s="71">
        <f t="shared" si="31"/>
        <v>0</v>
      </c>
      <c r="P87" s="106"/>
      <c r="Q87" s="71">
        <f t="shared" ref="Q87:Q107" si="32">IF($Q$86=1,1,0)</f>
        <v>1</v>
      </c>
      <c r="R87" s="71">
        <f t="shared" ref="R87:R92" si="33">IF($R$86=1,1,0)</f>
        <v>0</v>
      </c>
      <c r="S87" s="120">
        <f>IF($S$86=1,1,0)</f>
        <v>0</v>
      </c>
      <c r="T87" s="42" t="s">
        <v>172</v>
      </c>
      <c r="U87" s="254" t="str">
        <f>Z87</f>
        <v>Total Life Cycle Non-Renewable Energy</v>
      </c>
      <c r="V87" s="255"/>
      <c r="W87" s="43"/>
      <c r="X87" s="81"/>
      <c r="Y87" s="45">
        <f>COUNTA(V88:V92)-COUNTIF(V88:V92,"N.A.")</f>
        <v>5</v>
      </c>
      <c r="Z87" s="46" t="str">
        <f>IF($X$2="a",AB87,AD87)</f>
        <v>Total Life Cycle Non-Renewable Energy</v>
      </c>
      <c r="AA87" s="47"/>
      <c r="AB87" s="48" t="s">
        <v>173</v>
      </c>
      <c r="AC87" s="134"/>
      <c r="AD87" s="50" t="s">
        <v>173</v>
      </c>
      <c r="AE87" s="135"/>
      <c r="AF87" s="4"/>
      <c r="AG87" s="4"/>
      <c r="AH87" s="4"/>
      <c r="AI87" s="5"/>
      <c r="AJ87" s="5"/>
      <c r="AK87" s="5"/>
      <c r="AL87" s="5"/>
    </row>
    <row r="88" spans="1:38" s="142" customFormat="1" ht="15.75" hidden="1" customHeight="1" outlineLevel="1">
      <c r="A88" s="68">
        <f t="shared" si="31"/>
        <v>1</v>
      </c>
      <c r="B88" s="69">
        <f t="shared" si="31"/>
        <v>0</v>
      </c>
      <c r="C88" s="68">
        <f t="shared" si="31"/>
        <v>1</v>
      </c>
      <c r="D88" s="68">
        <f t="shared" si="31"/>
        <v>0</v>
      </c>
      <c r="E88" s="71">
        <f t="shared" si="31"/>
        <v>0</v>
      </c>
      <c r="F88" s="71">
        <f t="shared" si="31"/>
        <v>0</v>
      </c>
      <c r="G88" s="71">
        <f t="shared" si="31"/>
        <v>0</v>
      </c>
      <c r="H88" s="71">
        <f t="shared" si="31"/>
        <v>1</v>
      </c>
      <c r="I88" s="71">
        <f t="shared" si="31"/>
        <v>0</v>
      </c>
      <c r="J88" s="71">
        <f t="shared" si="31"/>
        <v>1</v>
      </c>
      <c r="K88" s="71">
        <f t="shared" si="31"/>
        <v>0</v>
      </c>
      <c r="L88" s="71">
        <f t="shared" si="31"/>
        <v>0</v>
      </c>
      <c r="M88" s="71">
        <f t="shared" si="31"/>
        <v>0</v>
      </c>
      <c r="N88" s="71">
        <f t="shared" si="31"/>
        <v>0</v>
      </c>
      <c r="O88" s="71">
        <f t="shared" si="31"/>
        <v>0</v>
      </c>
      <c r="P88" s="106"/>
      <c r="Q88" s="71">
        <f t="shared" si="32"/>
        <v>1</v>
      </c>
      <c r="R88" s="71">
        <f t="shared" si="33"/>
        <v>0</v>
      </c>
      <c r="S88" s="136"/>
      <c r="T88" s="252"/>
      <c r="U88" s="56" t="str">
        <f t="shared" ref="U88:V92" si="34">Z88</f>
        <v>B1.1</v>
      </c>
      <c r="V88" s="57" t="str">
        <f t="shared" si="34"/>
        <v>Embodied non-renewable energy in original construction materials.</v>
      </c>
      <c r="W88" s="58"/>
      <c r="X88" s="137"/>
      <c r="Y88" s="138"/>
      <c r="Z88" s="46" t="str">
        <f>AB88</f>
        <v>B1.1</v>
      </c>
      <c r="AA88" s="60" t="str">
        <f>IF($X$2="a",AC88,AE88)</f>
        <v>Embodied non-renewable energy in original construction materials.</v>
      </c>
      <c r="AB88" s="139" t="s">
        <v>174</v>
      </c>
      <c r="AC88" s="61" t="s">
        <v>175</v>
      </c>
      <c r="AD88" s="62" t="str">
        <f>$AB88</f>
        <v>B1.1</v>
      </c>
      <c r="AE88" s="140" t="s">
        <v>176</v>
      </c>
      <c r="AF88" s="141"/>
      <c r="AG88" s="141"/>
      <c r="AH88" s="141"/>
      <c r="AI88" s="141"/>
      <c r="AJ88" s="141"/>
      <c r="AK88" s="141"/>
      <c r="AL88" s="141"/>
    </row>
    <row r="89" spans="1:38" s="142" customFormat="1" ht="15" hidden="1" customHeight="1" outlineLevel="1">
      <c r="A89" s="68">
        <f t="shared" si="31"/>
        <v>1</v>
      </c>
      <c r="B89" s="69">
        <f t="shared" si="31"/>
        <v>0</v>
      </c>
      <c r="C89" s="68">
        <f t="shared" si="31"/>
        <v>1</v>
      </c>
      <c r="D89" s="68">
        <f t="shared" si="31"/>
        <v>0</v>
      </c>
      <c r="E89" s="71">
        <f t="shared" si="31"/>
        <v>0</v>
      </c>
      <c r="F89" s="71">
        <f t="shared" si="31"/>
        <v>0</v>
      </c>
      <c r="G89" s="71">
        <f t="shared" si="31"/>
        <v>0</v>
      </c>
      <c r="H89" s="71">
        <f t="shared" si="31"/>
        <v>1</v>
      </c>
      <c r="I89" s="71">
        <f t="shared" si="31"/>
        <v>0</v>
      </c>
      <c r="J89" s="71">
        <f t="shared" si="31"/>
        <v>1</v>
      </c>
      <c r="K89" s="71">
        <f t="shared" si="31"/>
        <v>0</v>
      </c>
      <c r="L89" s="71">
        <f t="shared" si="31"/>
        <v>0</v>
      </c>
      <c r="M89" s="71">
        <f t="shared" si="31"/>
        <v>0</v>
      </c>
      <c r="N89" s="71">
        <f t="shared" si="31"/>
        <v>0</v>
      </c>
      <c r="O89" s="71">
        <f t="shared" si="31"/>
        <v>0</v>
      </c>
      <c r="P89" s="106"/>
      <c r="Q89" s="71">
        <f t="shared" si="32"/>
        <v>1</v>
      </c>
      <c r="R89" s="71">
        <f t="shared" si="33"/>
        <v>0</v>
      </c>
      <c r="S89" s="143">
        <f t="shared" ref="S89:S107" si="35">IF($S$86=1,1,0)</f>
        <v>0</v>
      </c>
      <c r="T89" s="252"/>
      <c r="U89" s="56" t="str">
        <f t="shared" si="34"/>
        <v>B1.2</v>
      </c>
      <c r="V89" s="57" t="str">
        <f t="shared" si="34"/>
        <v>Embodied non-renewable energy in construction materials for maintenance or replacement(s).</v>
      </c>
      <c r="W89" s="58"/>
      <c r="X89" s="137"/>
      <c r="Y89" s="138"/>
      <c r="Z89" s="46" t="str">
        <f>AB89</f>
        <v>B1.2</v>
      </c>
      <c r="AA89" s="60" t="str">
        <f>IF($X$2="a",AC89,AE89)</f>
        <v>Embodied non-renewable energy in construction materials for maintenance or replacement(s).</v>
      </c>
      <c r="AB89" s="139" t="s">
        <v>177</v>
      </c>
      <c r="AC89" s="144" t="s">
        <v>178</v>
      </c>
      <c r="AD89" s="62" t="str">
        <f>$AB89</f>
        <v>B1.2</v>
      </c>
      <c r="AE89" s="145" t="s">
        <v>179</v>
      </c>
      <c r="AF89" s="141"/>
      <c r="AG89" s="141"/>
      <c r="AH89" s="141"/>
      <c r="AI89" s="141"/>
      <c r="AJ89" s="141"/>
      <c r="AK89" s="141"/>
      <c r="AL89" s="141"/>
    </row>
    <row r="90" spans="1:38" ht="15" hidden="1" customHeight="1" outlineLevel="1">
      <c r="A90" s="68">
        <f t="shared" si="31"/>
        <v>1</v>
      </c>
      <c r="B90" s="69">
        <f t="shared" si="31"/>
        <v>0</v>
      </c>
      <c r="C90" s="68">
        <f t="shared" si="31"/>
        <v>1</v>
      </c>
      <c r="D90" s="68">
        <f t="shared" si="31"/>
        <v>0</v>
      </c>
      <c r="E90" s="71">
        <f t="shared" si="31"/>
        <v>0</v>
      </c>
      <c r="F90" s="71">
        <f t="shared" si="31"/>
        <v>0</v>
      </c>
      <c r="G90" s="71">
        <f t="shared" si="31"/>
        <v>0</v>
      </c>
      <c r="H90" s="71">
        <f t="shared" si="31"/>
        <v>1</v>
      </c>
      <c r="I90" s="71">
        <f t="shared" si="31"/>
        <v>0</v>
      </c>
      <c r="J90" s="71">
        <f t="shared" si="31"/>
        <v>1</v>
      </c>
      <c r="K90" s="71">
        <f t="shared" si="31"/>
        <v>0</v>
      </c>
      <c r="L90" s="71">
        <f t="shared" si="31"/>
        <v>0</v>
      </c>
      <c r="M90" s="71">
        <f t="shared" si="31"/>
        <v>0</v>
      </c>
      <c r="N90" s="71">
        <f t="shared" si="31"/>
        <v>0</v>
      </c>
      <c r="O90" s="71">
        <f t="shared" si="31"/>
        <v>0</v>
      </c>
      <c r="P90" s="106"/>
      <c r="Q90" s="71">
        <f t="shared" si="32"/>
        <v>1</v>
      </c>
      <c r="R90" s="36"/>
      <c r="S90" s="143">
        <f t="shared" si="35"/>
        <v>0</v>
      </c>
      <c r="T90" s="253" t="s">
        <v>489</v>
      </c>
      <c r="U90" s="56" t="str">
        <f t="shared" si="34"/>
        <v>B1.3</v>
      </c>
      <c r="V90" s="57" t="str">
        <f t="shared" si="34"/>
        <v>Consumption of non-renewable energy for all building operations.</v>
      </c>
      <c r="W90" s="58"/>
      <c r="X90" s="81"/>
      <c r="Y90" s="110"/>
      <c r="Z90" s="46" t="str">
        <f>AB90</f>
        <v>B1.3</v>
      </c>
      <c r="AA90" s="60" t="str">
        <f>IF($X$2="a",AC90,AE90)</f>
        <v>Consumption of non-renewable energy for all building operations.</v>
      </c>
      <c r="AB90" s="146" t="s">
        <v>180</v>
      </c>
      <c r="AC90" s="61" t="s">
        <v>181</v>
      </c>
      <c r="AD90" s="62" t="str">
        <f>$AB90</f>
        <v>B1.3</v>
      </c>
      <c r="AE90" s="75" t="s">
        <v>181</v>
      </c>
      <c r="AF90" s="4"/>
      <c r="AG90" s="4"/>
      <c r="AH90" s="4"/>
      <c r="AI90" s="5"/>
      <c r="AJ90" s="5"/>
      <c r="AK90" s="5"/>
      <c r="AL90" s="5"/>
    </row>
    <row r="91" spans="1:38" ht="14" hidden="1" customHeight="1" outlineLevel="1">
      <c r="A91" s="113">
        <f t="shared" si="31"/>
        <v>1</v>
      </c>
      <c r="B91" s="114">
        <f t="shared" si="31"/>
        <v>0</v>
      </c>
      <c r="C91" s="113">
        <f t="shared" si="31"/>
        <v>1</v>
      </c>
      <c r="D91" s="113">
        <f t="shared" si="31"/>
        <v>0</v>
      </c>
      <c r="E91" s="115">
        <f t="shared" si="31"/>
        <v>0</v>
      </c>
      <c r="F91" s="115">
        <f t="shared" si="31"/>
        <v>0</v>
      </c>
      <c r="G91" s="115">
        <f t="shared" si="31"/>
        <v>0</v>
      </c>
      <c r="H91" s="115">
        <f t="shared" si="31"/>
        <v>1</v>
      </c>
      <c r="I91" s="115">
        <f t="shared" si="31"/>
        <v>0</v>
      </c>
      <c r="J91" s="115">
        <f t="shared" si="31"/>
        <v>1</v>
      </c>
      <c r="K91" s="115">
        <f t="shared" si="31"/>
        <v>0</v>
      </c>
      <c r="L91" s="115">
        <f t="shared" si="31"/>
        <v>0</v>
      </c>
      <c r="M91" s="115">
        <f t="shared" si="31"/>
        <v>0</v>
      </c>
      <c r="N91" s="115">
        <f t="shared" si="31"/>
        <v>0</v>
      </c>
      <c r="O91" s="115">
        <f t="shared" si="31"/>
        <v>0</v>
      </c>
      <c r="P91" s="106"/>
      <c r="Q91" s="71">
        <f t="shared" si="32"/>
        <v>1</v>
      </c>
      <c r="R91" s="71">
        <f t="shared" si="33"/>
        <v>0</v>
      </c>
      <c r="S91" s="103">
        <f t="shared" si="35"/>
        <v>0</v>
      </c>
      <c r="T91" s="252"/>
      <c r="U91" s="56" t="str">
        <f t="shared" si="34"/>
        <v>B1.4</v>
      </c>
      <c r="V91" s="57" t="str">
        <f t="shared" si="34"/>
        <v>Consumption of non-renewable energy for project-related transport.</v>
      </c>
      <c r="W91" s="58"/>
      <c r="X91" s="81"/>
      <c r="Y91" s="110"/>
      <c r="Z91" s="46" t="str">
        <f>AB91</f>
        <v>B1.4</v>
      </c>
      <c r="AA91" s="60" t="str">
        <f>IF($X$2="a",AC91,AE91)</f>
        <v>Consumption of non-renewable energy for project-related transport.</v>
      </c>
      <c r="AB91" s="48" t="s">
        <v>182</v>
      </c>
      <c r="AC91" s="61" t="s">
        <v>183</v>
      </c>
      <c r="AD91" s="62" t="str">
        <f>$AB91</f>
        <v>B1.4</v>
      </c>
      <c r="AE91" s="75" t="s">
        <v>183</v>
      </c>
      <c r="AF91" s="4"/>
      <c r="AG91" s="4"/>
      <c r="AH91" s="4"/>
      <c r="AI91" s="5"/>
      <c r="AJ91" s="5"/>
      <c r="AK91" s="5"/>
      <c r="AL91" s="5"/>
    </row>
    <row r="92" spans="1:38" ht="15" hidden="1" customHeight="1" outlineLevel="1">
      <c r="A92" s="147">
        <f t="shared" si="31"/>
        <v>1</v>
      </c>
      <c r="B92" s="148">
        <f t="shared" si="31"/>
        <v>0</v>
      </c>
      <c r="C92" s="147">
        <f t="shared" si="31"/>
        <v>1</v>
      </c>
      <c r="D92" s="147">
        <f t="shared" si="31"/>
        <v>0</v>
      </c>
      <c r="E92" s="149">
        <f t="shared" si="31"/>
        <v>0</v>
      </c>
      <c r="F92" s="149">
        <f t="shared" si="31"/>
        <v>0</v>
      </c>
      <c r="G92" s="149">
        <f t="shared" si="31"/>
        <v>0</v>
      </c>
      <c r="H92" s="149">
        <f t="shared" si="31"/>
        <v>1</v>
      </c>
      <c r="I92" s="149">
        <f t="shared" si="31"/>
        <v>0</v>
      </c>
      <c r="J92" s="149">
        <f t="shared" si="31"/>
        <v>1</v>
      </c>
      <c r="K92" s="149">
        <f t="shared" si="31"/>
        <v>0</v>
      </c>
      <c r="L92" s="149">
        <f t="shared" si="31"/>
        <v>0</v>
      </c>
      <c r="M92" s="149">
        <f t="shared" si="31"/>
        <v>0</v>
      </c>
      <c r="N92" s="149">
        <f t="shared" si="31"/>
        <v>0</v>
      </c>
      <c r="O92" s="149">
        <f t="shared" si="31"/>
        <v>0</v>
      </c>
      <c r="P92" s="117"/>
      <c r="Q92" s="150">
        <f t="shared" si="32"/>
        <v>1</v>
      </c>
      <c r="R92" s="71">
        <f t="shared" si="33"/>
        <v>0</v>
      </c>
      <c r="S92" s="151">
        <f t="shared" si="35"/>
        <v>0</v>
      </c>
      <c r="T92" s="252"/>
      <c r="U92" s="56" t="str">
        <f t="shared" si="34"/>
        <v>B1.5</v>
      </c>
      <c r="V92" s="57" t="str">
        <f t="shared" si="34"/>
        <v>Consumption of non-renewable energy for demolition or dismantling process.</v>
      </c>
      <c r="W92" s="58"/>
      <c r="X92" s="81"/>
      <c r="Y92" s="110"/>
      <c r="Z92" s="46" t="str">
        <f>AB92</f>
        <v>B1.5</v>
      </c>
      <c r="AA92" s="60" t="str">
        <f>IF($X$2="a",AC92,AE92)</f>
        <v>Consumption of non-renewable energy for demolition or dismantling process.</v>
      </c>
      <c r="AB92" s="48" t="s">
        <v>184</v>
      </c>
      <c r="AC92" s="111" t="s">
        <v>185</v>
      </c>
      <c r="AD92" s="112" t="str">
        <f>$AB92</f>
        <v>B1.5</v>
      </c>
      <c r="AE92" s="75" t="s">
        <v>185</v>
      </c>
      <c r="AF92" s="4"/>
      <c r="AG92" s="4"/>
      <c r="AH92" s="4"/>
      <c r="AI92" s="5"/>
      <c r="AJ92" s="5"/>
      <c r="AK92" s="5"/>
      <c r="AL92" s="5"/>
    </row>
    <row r="93" spans="1:38" ht="15.75" customHeight="1" collapsed="1">
      <c r="A93" s="97">
        <f t="shared" si="31"/>
        <v>1</v>
      </c>
      <c r="B93" s="98">
        <f t="shared" si="31"/>
        <v>0</v>
      </c>
      <c r="C93" s="97">
        <f t="shared" si="31"/>
        <v>1</v>
      </c>
      <c r="D93" s="97">
        <f t="shared" si="31"/>
        <v>0</v>
      </c>
      <c r="E93" s="100">
        <f t="shared" si="31"/>
        <v>0</v>
      </c>
      <c r="F93" s="100">
        <f t="shared" si="31"/>
        <v>0</v>
      </c>
      <c r="G93" s="100">
        <f t="shared" si="31"/>
        <v>0</v>
      </c>
      <c r="H93" s="100">
        <f t="shared" si="31"/>
        <v>1</v>
      </c>
      <c r="I93" s="100">
        <f t="shared" si="31"/>
        <v>0</v>
      </c>
      <c r="J93" s="100">
        <f t="shared" si="31"/>
        <v>1</v>
      </c>
      <c r="K93" s="100">
        <f t="shared" si="31"/>
        <v>0</v>
      </c>
      <c r="L93" s="100">
        <f t="shared" si="31"/>
        <v>0</v>
      </c>
      <c r="M93" s="100">
        <f t="shared" si="31"/>
        <v>0</v>
      </c>
      <c r="N93" s="100">
        <f t="shared" si="31"/>
        <v>0</v>
      </c>
      <c r="O93" s="100">
        <f t="shared" si="31"/>
        <v>0</v>
      </c>
      <c r="P93" s="102"/>
      <c r="Q93" s="100">
        <f t="shared" si="32"/>
        <v>1</v>
      </c>
      <c r="R93" s="152"/>
      <c r="S93" s="120">
        <f t="shared" si="35"/>
        <v>0</v>
      </c>
      <c r="T93" s="42" t="s">
        <v>186</v>
      </c>
      <c r="U93" s="256" t="str">
        <f>Z93</f>
        <v>Electrical peak demand</v>
      </c>
      <c r="V93" s="257"/>
      <c r="W93" s="43"/>
      <c r="X93" s="81"/>
      <c r="Y93" s="45">
        <f>COUNTA(V94:V95)-COUNTIF(V94:V95,"N.A.")</f>
        <v>2</v>
      </c>
      <c r="Z93" s="46" t="str">
        <f>IF($X$2="a",AB93,AD93)</f>
        <v>Electrical peak demand</v>
      </c>
      <c r="AA93" s="47"/>
      <c r="AB93" s="48" t="s">
        <v>187</v>
      </c>
      <c r="AC93" s="153"/>
      <c r="AD93" s="51" t="s">
        <v>187</v>
      </c>
      <c r="AE93" s="154"/>
      <c r="AF93" s="4"/>
      <c r="AG93" s="4"/>
      <c r="AH93" s="4"/>
      <c r="AI93" s="5"/>
      <c r="AJ93" s="5"/>
      <c r="AK93" s="5"/>
      <c r="AL93" s="5"/>
    </row>
    <row r="94" spans="1:38" ht="15.75" hidden="1" customHeight="1" outlineLevel="1">
      <c r="A94" s="68">
        <f t="shared" si="31"/>
        <v>1</v>
      </c>
      <c r="B94" s="69">
        <f t="shared" si="31"/>
        <v>0</v>
      </c>
      <c r="C94" s="68">
        <f t="shared" si="31"/>
        <v>1</v>
      </c>
      <c r="D94" s="68">
        <f t="shared" si="31"/>
        <v>0</v>
      </c>
      <c r="E94" s="71">
        <f t="shared" si="31"/>
        <v>0</v>
      </c>
      <c r="F94" s="71">
        <f t="shared" si="31"/>
        <v>0</v>
      </c>
      <c r="G94" s="71">
        <f t="shared" si="31"/>
        <v>0</v>
      </c>
      <c r="H94" s="71">
        <f t="shared" si="31"/>
        <v>1</v>
      </c>
      <c r="I94" s="71">
        <f t="shared" si="31"/>
        <v>0</v>
      </c>
      <c r="J94" s="71">
        <f t="shared" si="31"/>
        <v>1</v>
      </c>
      <c r="K94" s="71">
        <f t="shared" si="31"/>
        <v>0</v>
      </c>
      <c r="L94" s="71">
        <f t="shared" si="31"/>
        <v>0</v>
      </c>
      <c r="M94" s="71">
        <f t="shared" si="31"/>
        <v>0</v>
      </c>
      <c r="N94" s="71">
        <f t="shared" si="31"/>
        <v>0</v>
      </c>
      <c r="O94" s="69">
        <f t="shared" si="31"/>
        <v>0</v>
      </c>
      <c r="P94" s="117"/>
      <c r="Q94" s="115">
        <f t="shared" si="32"/>
        <v>1</v>
      </c>
      <c r="R94" s="36"/>
      <c r="S94" s="119">
        <f t="shared" si="35"/>
        <v>0</v>
      </c>
      <c r="T94" s="253" t="s">
        <v>489</v>
      </c>
      <c r="U94" s="56" t="str">
        <f>Z94</f>
        <v>B2.1</v>
      </c>
      <c r="V94" s="57" t="str">
        <f>AA94</f>
        <v>Electrical peak demand for building operations.</v>
      </c>
      <c r="W94" s="58"/>
      <c r="X94" s="81"/>
      <c r="Y94" s="59"/>
      <c r="Z94" s="46" t="str">
        <f>AB94</f>
        <v>B2.1</v>
      </c>
      <c r="AA94" s="60" t="str">
        <f>IF($X$2="a",AC94,AE94)</f>
        <v>Electrical peak demand for building operations.</v>
      </c>
      <c r="AB94" s="48" t="s">
        <v>188</v>
      </c>
      <c r="AC94" s="111" t="s">
        <v>189</v>
      </c>
      <c r="AD94" s="112" t="str">
        <f>$AB94</f>
        <v>B2.1</v>
      </c>
      <c r="AE94" s="140" t="s">
        <v>189</v>
      </c>
      <c r="AF94" s="4"/>
      <c r="AG94" s="4"/>
      <c r="AH94" s="4"/>
      <c r="AI94" s="5"/>
      <c r="AJ94" s="5"/>
      <c r="AK94" s="5"/>
      <c r="AL94" s="5"/>
    </row>
    <row r="95" spans="1:38" ht="15.75" hidden="1" customHeight="1" outlineLevel="1">
      <c r="A95" s="113">
        <f t="shared" si="31"/>
        <v>1</v>
      </c>
      <c r="B95" s="114">
        <f t="shared" si="31"/>
        <v>0</v>
      </c>
      <c r="C95" s="113">
        <f t="shared" si="31"/>
        <v>1</v>
      </c>
      <c r="D95" s="155"/>
      <c r="E95" s="124"/>
      <c r="F95" s="156">
        <f t="shared" si="31"/>
        <v>0</v>
      </c>
      <c r="G95" s="156">
        <f t="shared" si="31"/>
        <v>0</v>
      </c>
      <c r="H95" s="156">
        <f t="shared" si="31"/>
        <v>1</v>
      </c>
      <c r="I95" s="156">
        <f t="shared" si="31"/>
        <v>0</v>
      </c>
      <c r="J95" s="156">
        <f t="shared" si="31"/>
        <v>1</v>
      </c>
      <c r="K95" s="156">
        <f t="shared" si="31"/>
        <v>0</v>
      </c>
      <c r="L95" s="156">
        <f t="shared" si="31"/>
        <v>0</v>
      </c>
      <c r="M95" s="156">
        <f t="shared" si="31"/>
        <v>0</v>
      </c>
      <c r="N95" s="156">
        <f t="shared" si="31"/>
        <v>0</v>
      </c>
      <c r="O95" s="124"/>
      <c r="P95" s="117"/>
      <c r="Q95" s="36"/>
      <c r="R95" s="36"/>
      <c r="S95" s="151">
        <f t="shared" si="35"/>
        <v>0</v>
      </c>
      <c r="T95" s="252"/>
      <c r="U95" s="56" t="str">
        <f>Z95</f>
        <v>B2.2</v>
      </c>
      <c r="V95" s="57" t="str">
        <f>AA95</f>
        <v>Scheduling of building operations to reduce peak loads on generating facilities.</v>
      </c>
      <c r="W95" s="58"/>
      <c r="X95" s="81"/>
      <c r="Y95" s="157"/>
      <c r="Z95" s="46" t="str">
        <f>AB95</f>
        <v>B2.2</v>
      </c>
      <c r="AA95" s="60" t="str">
        <f>IF($X$2="a",AC95,AE95)</f>
        <v>Scheduling of building operations to reduce peak loads on generating facilities.</v>
      </c>
      <c r="AB95" s="48" t="s">
        <v>190</v>
      </c>
      <c r="AC95" s="111" t="s">
        <v>191</v>
      </c>
      <c r="AD95" s="112" t="str">
        <f>$AB95</f>
        <v>B2.2</v>
      </c>
      <c r="AE95" s="140" t="s">
        <v>191</v>
      </c>
      <c r="AF95" s="4"/>
      <c r="AG95" s="4"/>
      <c r="AH95" s="4"/>
      <c r="AI95" s="5"/>
      <c r="AJ95" s="5"/>
      <c r="AK95" s="5"/>
      <c r="AL95" s="5"/>
    </row>
    <row r="96" spans="1:38" ht="15.75" customHeight="1" collapsed="1">
      <c r="A96" s="97">
        <f t="shared" si="31"/>
        <v>1</v>
      </c>
      <c r="B96" s="98">
        <f t="shared" si="31"/>
        <v>0</v>
      </c>
      <c r="C96" s="99">
        <f t="shared" si="31"/>
        <v>1</v>
      </c>
      <c r="D96" s="158">
        <f t="shared" si="31"/>
        <v>0</v>
      </c>
      <c r="E96" s="107">
        <f t="shared" si="31"/>
        <v>0</v>
      </c>
      <c r="F96" s="107">
        <f t="shared" si="31"/>
        <v>0</v>
      </c>
      <c r="G96" s="107">
        <f t="shared" si="31"/>
        <v>0</v>
      </c>
      <c r="H96" s="107">
        <f t="shared" si="31"/>
        <v>1</v>
      </c>
      <c r="I96" s="107">
        <f t="shared" si="31"/>
        <v>0</v>
      </c>
      <c r="J96" s="107">
        <f t="shared" si="31"/>
        <v>1</v>
      </c>
      <c r="K96" s="107">
        <f t="shared" si="31"/>
        <v>0</v>
      </c>
      <c r="L96" s="107">
        <f t="shared" si="31"/>
        <v>0</v>
      </c>
      <c r="M96" s="107">
        <f t="shared" si="31"/>
        <v>0</v>
      </c>
      <c r="N96" s="107">
        <f t="shared" si="31"/>
        <v>0</v>
      </c>
      <c r="O96" s="107">
        <f t="shared" si="31"/>
        <v>0</v>
      </c>
      <c r="P96" s="102"/>
      <c r="Q96" s="100">
        <f t="shared" si="32"/>
        <v>1</v>
      </c>
      <c r="R96" s="100">
        <f t="shared" ref="R96:R104" si="36">IF($R$86=1,1,0)</f>
        <v>0</v>
      </c>
      <c r="S96" s="120">
        <f t="shared" si="35"/>
        <v>0</v>
      </c>
      <c r="T96" s="42" t="s">
        <v>192</v>
      </c>
      <c r="U96" s="256" t="str">
        <f>Z96</f>
        <v>Use of Materials</v>
      </c>
      <c r="V96" s="257"/>
      <c r="W96" s="43"/>
      <c r="X96" s="81"/>
      <c r="Y96" s="45">
        <f>COUNTA(V97:V102)-COUNTIF(V97:V102,"N.A.")</f>
        <v>6</v>
      </c>
      <c r="Z96" s="46" t="str">
        <f>IF($X$2="a",AB96,AD96)</f>
        <v>Use of Materials</v>
      </c>
      <c r="AA96" s="47"/>
      <c r="AB96" s="48" t="s">
        <v>193</v>
      </c>
      <c r="AC96" s="159"/>
      <c r="AD96" s="51" t="s">
        <v>193</v>
      </c>
      <c r="AE96" s="135"/>
      <c r="AF96" s="4"/>
      <c r="AG96" s="4"/>
      <c r="AH96" s="4"/>
      <c r="AI96" s="5"/>
      <c r="AJ96" s="5"/>
      <c r="AK96" s="5"/>
      <c r="AL96" s="5"/>
    </row>
    <row r="97" spans="1:38" ht="14" hidden="1" customHeight="1" outlineLevel="1">
      <c r="A97" s="68">
        <f t="shared" si="31"/>
        <v>1</v>
      </c>
      <c r="B97" s="69">
        <f t="shared" si="31"/>
        <v>0</v>
      </c>
      <c r="C97" s="68">
        <f t="shared" si="31"/>
        <v>1</v>
      </c>
      <c r="D97" s="68">
        <f t="shared" si="31"/>
        <v>0</v>
      </c>
      <c r="E97" s="71">
        <f t="shared" si="31"/>
        <v>0</v>
      </c>
      <c r="F97" s="71">
        <f t="shared" si="31"/>
        <v>0</v>
      </c>
      <c r="G97" s="71">
        <f t="shared" si="31"/>
        <v>0</v>
      </c>
      <c r="H97" s="71">
        <f t="shared" si="31"/>
        <v>1</v>
      </c>
      <c r="I97" s="71">
        <f t="shared" si="31"/>
        <v>0</v>
      </c>
      <c r="J97" s="71">
        <f t="shared" si="31"/>
        <v>1</v>
      </c>
      <c r="K97" s="71">
        <f t="shared" si="31"/>
        <v>0</v>
      </c>
      <c r="L97" s="71">
        <f t="shared" si="31"/>
        <v>0</v>
      </c>
      <c r="M97" s="71">
        <f t="shared" si="31"/>
        <v>0</v>
      </c>
      <c r="N97" s="71">
        <f t="shared" si="31"/>
        <v>0</v>
      </c>
      <c r="O97" s="71">
        <f t="shared" si="31"/>
        <v>0</v>
      </c>
      <c r="P97" s="106"/>
      <c r="Q97" s="71">
        <f t="shared" si="32"/>
        <v>1</v>
      </c>
      <c r="R97" s="71">
        <f t="shared" si="36"/>
        <v>0</v>
      </c>
      <c r="S97" s="103">
        <f t="shared" si="35"/>
        <v>0</v>
      </c>
      <c r="T97" s="253" t="s">
        <v>489</v>
      </c>
      <c r="U97" s="56" t="str">
        <f t="shared" ref="U97:V102" si="37">Z97</f>
        <v>B3.1</v>
      </c>
      <c r="V97" s="57" t="str">
        <f t="shared" si="37"/>
        <v>Degree of re-use of suitable existing structure(s) where available.</v>
      </c>
      <c r="W97" s="58"/>
      <c r="X97" s="81"/>
      <c r="Y97" s="110"/>
      <c r="Z97" s="46" t="str">
        <f t="shared" ref="Z97:Z102" si="38">AB97</f>
        <v>B3.1</v>
      </c>
      <c r="AA97" s="60" t="str">
        <f t="shared" ref="AA97:AA102" si="39">IF($X$2="a",AC97,AE97)</f>
        <v>Degree of re-use of suitable existing structure(s) where available.</v>
      </c>
      <c r="AB97" s="160" t="s">
        <v>194</v>
      </c>
      <c r="AC97" s="111" t="s">
        <v>195</v>
      </c>
      <c r="AD97" s="112" t="str">
        <f t="shared" ref="AD97:AD102" si="40">$AB97</f>
        <v>B3.1</v>
      </c>
      <c r="AE97" s="161" t="s">
        <v>195</v>
      </c>
      <c r="AF97" s="4"/>
      <c r="AG97" s="4"/>
      <c r="AH97" s="4"/>
      <c r="AI97" s="5"/>
      <c r="AJ97" s="5"/>
      <c r="AK97" s="5"/>
      <c r="AL97" s="5"/>
    </row>
    <row r="98" spans="1:38" ht="14" hidden="1" customHeight="1" outlineLevel="1">
      <c r="A98" s="68">
        <f t="shared" si="31"/>
        <v>1</v>
      </c>
      <c r="B98" s="69">
        <f t="shared" si="31"/>
        <v>0</v>
      </c>
      <c r="C98" s="68">
        <f t="shared" si="31"/>
        <v>1</v>
      </c>
      <c r="D98" s="68">
        <f t="shared" si="31"/>
        <v>0</v>
      </c>
      <c r="E98" s="71">
        <f t="shared" si="31"/>
        <v>0</v>
      </c>
      <c r="F98" s="71">
        <f t="shared" si="31"/>
        <v>0</v>
      </c>
      <c r="G98" s="71">
        <f t="shared" si="31"/>
        <v>0</v>
      </c>
      <c r="H98" s="71">
        <f t="shared" si="31"/>
        <v>1</v>
      </c>
      <c r="I98" s="71">
        <f t="shared" si="31"/>
        <v>0</v>
      </c>
      <c r="J98" s="71">
        <f t="shared" si="31"/>
        <v>1</v>
      </c>
      <c r="K98" s="71">
        <f t="shared" si="31"/>
        <v>0</v>
      </c>
      <c r="L98" s="71">
        <f t="shared" si="31"/>
        <v>0</v>
      </c>
      <c r="M98" s="71">
        <f t="shared" si="31"/>
        <v>0</v>
      </c>
      <c r="N98" s="71">
        <f t="shared" si="31"/>
        <v>0</v>
      </c>
      <c r="O98" s="71">
        <f t="shared" si="31"/>
        <v>0</v>
      </c>
      <c r="P98" s="106"/>
      <c r="Q98" s="136"/>
      <c r="R98" s="71">
        <f t="shared" si="36"/>
        <v>0</v>
      </c>
      <c r="S98" s="136"/>
      <c r="T98" s="252"/>
      <c r="U98" s="56" t="str">
        <f t="shared" si="37"/>
        <v>B3.2</v>
      </c>
      <c r="V98" s="57" t="str">
        <f t="shared" si="37"/>
        <v>Protection of materials during construction phase.</v>
      </c>
      <c r="W98" s="58"/>
      <c r="X98" s="81"/>
      <c r="Y98" s="110"/>
      <c r="Z98" s="46" t="str">
        <f t="shared" si="38"/>
        <v>B3.2</v>
      </c>
      <c r="AA98" s="60" t="str">
        <f t="shared" si="39"/>
        <v>Protection of materials during construction phase.</v>
      </c>
      <c r="AB98" s="160" t="s">
        <v>196</v>
      </c>
      <c r="AC98" s="111" t="s">
        <v>197</v>
      </c>
      <c r="AD98" s="112" t="str">
        <f t="shared" si="40"/>
        <v>B3.2</v>
      </c>
      <c r="AE98" s="161" t="s">
        <v>197</v>
      </c>
      <c r="AF98" s="4"/>
      <c r="AG98" s="4"/>
      <c r="AH98" s="4"/>
      <c r="AI98" s="5"/>
      <c r="AJ98" s="5"/>
      <c r="AK98" s="5"/>
      <c r="AL98" s="5"/>
    </row>
    <row r="99" spans="1:38" ht="14" hidden="1" customHeight="1" outlineLevel="1">
      <c r="A99" s="68">
        <f t="shared" si="31"/>
        <v>1</v>
      </c>
      <c r="B99" s="69">
        <f t="shared" si="31"/>
        <v>0</v>
      </c>
      <c r="C99" s="68">
        <f t="shared" si="31"/>
        <v>1</v>
      </c>
      <c r="D99" s="68">
        <f t="shared" si="31"/>
        <v>0</v>
      </c>
      <c r="E99" s="71">
        <f t="shared" si="31"/>
        <v>0</v>
      </c>
      <c r="F99" s="71">
        <f t="shared" si="31"/>
        <v>0</v>
      </c>
      <c r="G99" s="71">
        <f t="shared" si="31"/>
        <v>0</v>
      </c>
      <c r="H99" s="71">
        <f t="shared" si="31"/>
        <v>1</v>
      </c>
      <c r="I99" s="71">
        <f t="shared" si="31"/>
        <v>0</v>
      </c>
      <c r="J99" s="71">
        <f t="shared" si="31"/>
        <v>1</v>
      </c>
      <c r="K99" s="71">
        <f t="shared" si="31"/>
        <v>0</v>
      </c>
      <c r="L99" s="71">
        <f t="shared" si="31"/>
        <v>0</v>
      </c>
      <c r="M99" s="71">
        <f t="shared" si="31"/>
        <v>0</v>
      </c>
      <c r="N99" s="71">
        <f t="shared" si="31"/>
        <v>0</v>
      </c>
      <c r="O99" s="71">
        <f t="shared" si="31"/>
        <v>0</v>
      </c>
      <c r="P99" s="106"/>
      <c r="Q99" s="71">
        <f t="shared" si="32"/>
        <v>1</v>
      </c>
      <c r="R99" s="71">
        <f t="shared" si="36"/>
        <v>0</v>
      </c>
      <c r="S99" s="103">
        <f t="shared" si="35"/>
        <v>0</v>
      </c>
      <c r="T99" s="252"/>
      <c r="U99" s="56" t="str">
        <f t="shared" si="37"/>
        <v>B3.3</v>
      </c>
      <c r="V99" s="57" t="str">
        <f t="shared" si="37"/>
        <v>Material efficiency of structural and building envelope components.</v>
      </c>
      <c r="W99" s="58"/>
      <c r="X99" s="81"/>
      <c r="Y99" s="110"/>
      <c r="Z99" s="46" t="str">
        <f t="shared" si="38"/>
        <v>B3.3</v>
      </c>
      <c r="AA99" s="60" t="str">
        <f t="shared" si="39"/>
        <v>Material efficiency of structural and building envelope components.</v>
      </c>
      <c r="AB99" s="160" t="s">
        <v>198</v>
      </c>
      <c r="AC99" s="111" t="s">
        <v>199</v>
      </c>
      <c r="AD99" s="112" t="str">
        <f t="shared" si="40"/>
        <v>B3.3</v>
      </c>
      <c r="AE99" s="140" t="s">
        <v>200</v>
      </c>
      <c r="AF99" s="4"/>
      <c r="AG99" s="4"/>
      <c r="AH99" s="4"/>
      <c r="AI99" s="5"/>
      <c r="AJ99" s="5"/>
      <c r="AK99" s="5"/>
      <c r="AL99" s="5"/>
    </row>
    <row r="100" spans="1:38" ht="14" hidden="1" customHeight="1" outlineLevel="1">
      <c r="A100" s="68">
        <f t="shared" si="31"/>
        <v>1</v>
      </c>
      <c r="B100" s="69">
        <f t="shared" si="31"/>
        <v>0</v>
      </c>
      <c r="C100" s="68">
        <f t="shared" si="31"/>
        <v>1</v>
      </c>
      <c r="D100" s="68">
        <f t="shared" si="31"/>
        <v>0</v>
      </c>
      <c r="E100" s="71">
        <f t="shared" si="31"/>
        <v>0</v>
      </c>
      <c r="F100" s="71">
        <f t="shared" si="31"/>
        <v>0</v>
      </c>
      <c r="G100" s="71">
        <f t="shared" si="31"/>
        <v>0</v>
      </c>
      <c r="H100" s="71">
        <f t="shared" si="31"/>
        <v>1</v>
      </c>
      <c r="I100" s="71">
        <f t="shared" si="31"/>
        <v>0</v>
      </c>
      <c r="J100" s="71">
        <f t="shared" si="31"/>
        <v>1</v>
      </c>
      <c r="K100" s="71">
        <f t="shared" si="31"/>
        <v>0</v>
      </c>
      <c r="L100" s="71">
        <f t="shared" si="31"/>
        <v>0</v>
      </c>
      <c r="M100" s="71">
        <f t="shared" si="31"/>
        <v>0</v>
      </c>
      <c r="N100" s="71">
        <f t="shared" si="31"/>
        <v>0</v>
      </c>
      <c r="O100" s="71">
        <f t="shared" si="31"/>
        <v>0</v>
      </c>
      <c r="P100" s="106"/>
      <c r="Q100" s="71">
        <f t="shared" si="32"/>
        <v>1</v>
      </c>
      <c r="R100" s="71">
        <f t="shared" si="36"/>
        <v>0</v>
      </c>
      <c r="S100" s="103">
        <f t="shared" si="35"/>
        <v>0</v>
      </c>
      <c r="T100" s="252"/>
      <c r="U100" s="56" t="str">
        <f t="shared" si="37"/>
        <v>B3.4</v>
      </c>
      <c r="V100" s="57" t="str">
        <f t="shared" si="37"/>
        <v>Use of virgin non-renewable materials.</v>
      </c>
      <c r="W100" s="58"/>
      <c r="X100" s="81"/>
      <c r="Y100" s="110"/>
      <c r="Z100" s="46" t="str">
        <f t="shared" si="38"/>
        <v>B3.4</v>
      </c>
      <c r="AA100" s="60" t="str">
        <f t="shared" si="39"/>
        <v>Use of virgin non-renewable materials.</v>
      </c>
      <c r="AB100" s="160" t="s">
        <v>201</v>
      </c>
      <c r="AC100" s="111" t="s">
        <v>202</v>
      </c>
      <c r="AD100" s="112" t="str">
        <f t="shared" si="40"/>
        <v>B3.4</v>
      </c>
      <c r="AE100" s="140" t="s">
        <v>202</v>
      </c>
      <c r="AF100" s="4"/>
      <c r="AG100" s="4"/>
      <c r="AH100" s="4"/>
      <c r="AI100" s="5"/>
      <c r="AJ100" s="5"/>
      <c r="AK100" s="5"/>
      <c r="AL100" s="5"/>
    </row>
    <row r="101" spans="1:38" ht="14" hidden="1" customHeight="1" outlineLevel="1">
      <c r="A101" s="68">
        <f t="shared" si="31"/>
        <v>1</v>
      </c>
      <c r="B101" s="69">
        <f t="shared" si="31"/>
        <v>0</v>
      </c>
      <c r="C101" s="68">
        <f t="shared" si="31"/>
        <v>1</v>
      </c>
      <c r="D101" s="68">
        <f t="shared" si="31"/>
        <v>0</v>
      </c>
      <c r="E101" s="71">
        <f t="shared" si="31"/>
        <v>0</v>
      </c>
      <c r="F101" s="71">
        <f t="shared" si="31"/>
        <v>0</v>
      </c>
      <c r="G101" s="71">
        <f t="shared" si="31"/>
        <v>0</v>
      </c>
      <c r="H101" s="71">
        <f t="shared" si="31"/>
        <v>1</v>
      </c>
      <c r="I101" s="71">
        <f t="shared" si="31"/>
        <v>0</v>
      </c>
      <c r="J101" s="71">
        <f t="shared" si="31"/>
        <v>1</v>
      </c>
      <c r="K101" s="71">
        <f t="shared" si="31"/>
        <v>0</v>
      </c>
      <c r="L101" s="71">
        <f t="shared" si="31"/>
        <v>0</v>
      </c>
      <c r="M101" s="71">
        <f t="shared" si="31"/>
        <v>0</v>
      </c>
      <c r="N101" s="71">
        <f t="shared" si="31"/>
        <v>0</v>
      </c>
      <c r="O101" s="71">
        <f t="shared" si="31"/>
        <v>0</v>
      </c>
      <c r="P101" s="106"/>
      <c r="Q101" s="71">
        <f t="shared" si="32"/>
        <v>1</v>
      </c>
      <c r="R101" s="71">
        <f t="shared" si="36"/>
        <v>0</v>
      </c>
      <c r="S101" s="103">
        <f t="shared" si="35"/>
        <v>0</v>
      </c>
      <c r="T101" s="252"/>
      <c r="U101" s="56" t="str">
        <f t="shared" si="37"/>
        <v>B3.5</v>
      </c>
      <c r="V101" s="57" t="str">
        <f t="shared" si="37"/>
        <v>Efficient use of finishing materials.</v>
      </c>
      <c r="W101" s="58"/>
      <c r="X101" s="81"/>
      <c r="Y101" s="110"/>
      <c r="Z101" s="46" t="str">
        <f t="shared" si="38"/>
        <v>B3.5</v>
      </c>
      <c r="AA101" s="60" t="str">
        <f t="shared" si="39"/>
        <v>Efficient use of finishing materials.</v>
      </c>
      <c r="AB101" s="160" t="s">
        <v>203</v>
      </c>
      <c r="AC101" s="111" t="s">
        <v>204</v>
      </c>
      <c r="AD101" s="112" t="str">
        <f t="shared" si="40"/>
        <v>B3.5</v>
      </c>
      <c r="AE101" s="140" t="s">
        <v>204</v>
      </c>
      <c r="AF101" s="4"/>
      <c r="AG101" s="4"/>
      <c r="AH101" s="4"/>
      <c r="AI101" s="5"/>
      <c r="AJ101" s="5"/>
      <c r="AK101" s="5"/>
      <c r="AL101" s="5"/>
    </row>
    <row r="102" spans="1:38" ht="14" hidden="1" customHeight="1" outlineLevel="1">
      <c r="A102" s="162">
        <f t="shared" si="31"/>
        <v>1</v>
      </c>
      <c r="B102" s="163">
        <f t="shared" si="31"/>
        <v>0</v>
      </c>
      <c r="C102" s="162">
        <f t="shared" si="31"/>
        <v>1</v>
      </c>
      <c r="D102" s="162">
        <f t="shared" si="31"/>
        <v>0</v>
      </c>
      <c r="E102" s="150">
        <f t="shared" si="31"/>
        <v>0</v>
      </c>
      <c r="F102" s="150">
        <f t="shared" si="31"/>
        <v>0</v>
      </c>
      <c r="G102" s="150">
        <f t="shared" si="31"/>
        <v>0</v>
      </c>
      <c r="H102" s="150">
        <f t="shared" si="31"/>
        <v>1</v>
      </c>
      <c r="I102" s="150">
        <f t="shared" si="31"/>
        <v>0</v>
      </c>
      <c r="J102" s="150">
        <f t="shared" si="31"/>
        <v>1</v>
      </c>
      <c r="K102" s="150">
        <f t="shared" si="31"/>
        <v>0</v>
      </c>
      <c r="L102" s="150">
        <f t="shared" si="31"/>
        <v>0</v>
      </c>
      <c r="M102" s="150">
        <f t="shared" si="31"/>
        <v>0</v>
      </c>
      <c r="N102" s="150">
        <f t="shared" si="31"/>
        <v>0</v>
      </c>
      <c r="O102" s="150">
        <f t="shared" si="31"/>
        <v>0</v>
      </c>
      <c r="P102" s="164"/>
      <c r="Q102" s="150">
        <f t="shared" si="32"/>
        <v>1</v>
      </c>
      <c r="R102" s="150">
        <f t="shared" si="36"/>
        <v>0</v>
      </c>
      <c r="S102" s="151">
        <f t="shared" si="35"/>
        <v>0</v>
      </c>
      <c r="T102" s="252"/>
      <c r="U102" s="56" t="str">
        <f t="shared" si="37"/>
        <v>B3.6</v>
      </c>
      <c r="V102" s="57" t="str">
        <f t="shared" si="37"/>
        <v>Ease of disassembly, re-use or recycling.</v>
      </c>
      <c r="W102" s="58"/>
      <c r="X102" s="81"/>
      <c r="Y102" s="165"/>
      <c r="Z102" s="46" t="str">
        <f t="shared" si="38"/>
        <v>B3.6</v>
      </c>
      <c r="AA102" s="60" t="str">
        <f t="shared" si="39"/>
        <v>Ease of disassembly, re-use or recycling.</v>
      </c>
      <c r="AB102" s="160" t="s">
        <v>205</v>
      </c>
      <c r="AC102" s="111" t="s">
        <v>206</v>
      </c>
      <c r="AD102" s="112" t="str">
        <f t="shared" si="40"/>
        <v>B3.6</v>
      </c>
      <c r="AE102" s="140" t="s">
        <v>206</v>
      </c>
      <c r="AF102" s="4"/>
      <c r="AG102" s="4"/>
      <c r="AH102" s="4"/>
      <c r="AI102" s="5"/>
      <c r="AJ102" s="5"/>
      <c r="AK102" s="5"/>
      <c r="AL102" s="5"/>
    </row>
    <row r="103" spans="1:38" ht="15.75" customHeight="1" collapsed="1" thickBot="1">
      <c r="A103" s="158">
        <f t="shared" ref="A103:O107" si="41">IF(A$86=1,1,0)</f>
        <v>1</v>
      </c>
      <c r="B103" s="166">
        <f t="shared" si="41"/>
        <v>0</v>
      </c>
      <c r="C103" s="158">
        <f t="shared" si="41"/>
        <v>1</v>
      </c>
      <c r="D103" s="158">
        <f t="shared" si="41"/>
        <v>0</v>
      </c>
      <c r="E103" s="107">
        <f t="shared" si="41"/>
        <v>0</v>
      </c>
      <c r="F103" s="107">
        <f t="shared" si="41"/>
        <v>0</v>
      </c>
      <c r="G103" s="107">
        <f t="shared" si="41"/>
        <v>0</v>
      </c>
      <c r="H103" s="107">
        <f t="shared" si="41"/>
        <v>1</v>
      </c>
      <c r="I103" s="107">
        <f t="shared" si="41"/>
        <v>0</v>
      </c>
      <c r="J103" s="107">
        <f t="shared" si="41"/>
        <v>1</v>
      </c>
      <c r="K103" s="107">
        <f t="shared" si="41"/>
        <v>0</v>
      </c>
      <c r="L103" s="107">
        <f t="shared" si="41"/>
        <v>0</v>
      </c>
      <c r="M103" s="107">
        <f t="shared" si="41"/>
        <v>0</v>
      </c>
      <c r="N103" s="107">
        <f t="shared" si="41"/>
        <v>0</v>
      </c>
      <c r="O103" s="107">
        <f t="shared" si="41"/>
        <v>0</v>
      </c>
      <c r="P103" s="102"/>
      <c r="Q103" s="100">
        <f t="shared" si="32"/>
        <v>1</v>
      </c>
      <c r="R103" s="71">
        <f t="shared" si="36"/>
        <v>0</v>
      </c>
      <c r="S103" s="120">
        <f t="shared" si="35"/>
        <v>0</v>
      </c>
      <c r="T103" s="42" t="s">
        <v>207</v>
      </c>
      <c r="U103" s="256" t="str">
        <f>Z103</f>
        <v>Use of potable water, stormwater and greywater</v>
      </c>
      <c r="V103" s="257"/>
      <c r="W103" s="43"/>
      <c r="X103" s="81"/>
      <c r="Y103" s="45">
        <f>COUNTA(V104:V107)-COUNTIF(V104:V107,"N.A.")</f>
        <v>4</v>
      </c>
      <c r="Z103" s="46" t="str">
        <f>IF($X$2="a",AB103,AD103)</f>
        <v>Use of potable water, stormwater and greywater</v>
      </c>
      <c r="AA103" s="47"/>
      <c r="AB103" s="48" t="s">
        <v>208</v>
      </c>
      <c r="AC103" s="111"/>
      <c r="AD103" s="51" t="s">
        <v>208</v>
      </c>
      <c r="AE103" s="140"/>
      <c r="AF103" s="4"/>
      <c r="AG103" s="4"/>
      <c r="AH103" s="4"/>
      <c r="AI103" s="5"/>
      <c r="AJ103" s="5"/>
      <c r="AK103" s="5"/>
      <c r="AL103" s="5"/>
    </row>
    <row r="104" spans="1:38" ht="14" hidden="1" customHeight="1" outlineLevel="1">
      <c r="A104" s="68">
        <f t="shared" si="41"/>
        <v>1</v>
      </c>
      <c r="B104" s="69">
        <f t="shared" si="41"/>
        <v>0</v>
      </c>
      <c r="C104" s="68">
        <f t="shared" si="41"/>
        <v>1</v>
      </c>
      <c r="D104" s="68">
        <f t="shared" si="41"/>
        <v>0</v>
      </c>
      <c r="E104" s="71">
        <f t="shared" si="41"/>
        <v>0</v>
      </c>
      <c r="F104" s="71">
        <f t="shared" si="41"/>
        <v>0</v>
      </c>
      <c r="G104" s="71">
        <f t="shared" si="41"/>
        <v>0</v>
      </c>
      <c r="H104" s="71">
        <f t="shared" si="41"/>
        <v>1</v>
      </c>
      <c r="I104" s="71">
        <f t="shared" si="41"/>
        <v>0</v>
      </c>
      <c r="J104" s="71">
        <f t="shared" si="41"/>
        <v>1</v>
      </c>
      <c r="K104" s="71">
        <f t="shared" si="41"/>
        <v>0</v>
      </c>
      <c r="L104" s="71">
        <f t="shared" si="41"/>
        <v>0</v>
      </c>
      <c r="M104" s="71">
        <f t="shared" si="41"/>
        <v>0</v>
      </c>
      <c r="N104" s="71">
        <f t="shared" si="41"/>
        <v>0</v>
      </c>
      <c r="O104" s="107">
        <f t="shared" si="41"/>
        <v>0</v>
      </c>
      <c r="P104" s="106"/>
      <c r="Q104" s="71">
        <f t="shared" si="32"/>
        <v>1</v>
      </c>
      <c r="R104" s="71">
        <f t="shared" si="36"/>
        <v>0</v>
      </c>
      <c r="S104" s="136"/>
      <c r="T104" s="252"/>
      <c r="U104" s="56" t="str">
        <f t="shared" ref="U104:V107" si="42">Z104</f>
        <v>B4.1</v>
      </c>
      <c r="V104" s="57" t="str">
        <f t="shared" si="42"/>
        <v>Embodied water in original construction materials.</v>
      </c>
      <c r="W104" s="58"/>
      <c r="X104" s="81"/>
      <c r="Y104" s="110"/>
      <c r="Z104" s="46" t="str">
        <f>AB104</f>
        <v>B4.1</v>
      </c>
      <c r="AA104" s="60" t="str">
        <f>IF($X$2="a",AC104,AE104)</f>
        <v>Embodied water in original construction materials.</v>
      </c>
      <c r="AB104" s="48" t="s">
        <v>209</v>
      </c>
      <c r="AC104" s="111" t="s">
        <v>210</v>
      </c>
      <c r="AD104" s="112" t="str">
        <f>$AB104</f>
        <v>B4.1</v>
      </c>
      <c r="AE104" s="140" t="s">
        <v>210</v>
      </c>
      <c r="AF104" s="4"/>
      <c r="AG104" s="4"/>
      <c r="AH104" s="4"/>
      <c r="AI104" s="5"/>
      <c r="AJ104" s="5"/>
      <c r="AK104" s="5"/>
      <c r="AL104" s="5"/>
    </row>
    <row r="105" spans="1:38" ht="14" hidden="1" customHeight="1" outlineLevel="1">
      <c r="A105" s="68">
        <f t="shared" si="41"/>
        <v>1</v>
      </c>
      <c r="B105" s="69">
        <f t="shared" si="41"/>
        <v>0</v>
      </c>
      <c r="C105" s="68">
        <f t="shared" si="41"/>
        <v>1</v>
      </c>
      <c r="D105" s="68">
        <f t="shared" si="41"/>
        <v>0</v>
      </c>
      <c r="E105" s="71">
        <f t="shared" si="41"/>
        <v>0</v>
      </c>
      <c r="F105" s="71">
        <f t="shared" si="41"/>
        <v>0</v>
      </c>
      <c r="G105" s="71">
        <f t="shared" si="41"/>
        <v>0</v>
      </c>
      <c r="H105" s="71">
        <f t="shared" si="41"/>
        <v>1</v>
      </c>
      <c r="I105" s="71">
        <f t="shared" si="41"/>
        <v>0</v>
      </c>
      <c r="J105" s="71">
        <f t="shared" si="41"/>
        <v>1</v>
      </c>
      <c r="K105" s="71">
        <f t="shared" si="41"/>
        <v>0</v>
      </c>
      <c r="L105" s="71">
        <f t="shared" si="41"/>
        <v>0</v>
      </c>
      <c r="M105" s="71">
        <f t="shared" si="41"/>
        <v>0</v>
      </c>
      <c r="N105" s="71">
        <f t="shared" si="41"/>
        <v>0</v>
      </c>
      <c r="O105" s="107">
        <f t="shared" si="41"/>
        <v>0</v>
      </c>
      <c r="P105" s="106"/>
      <c r="Q105" s="71">
        <f t="shared" si="32"/>
        <v>1</v>
      </c>
      <c r="R105" s="36"/>
      <c r="S105" s="103">
        <f t="shared" si="35"/>
        <v>0</v>
      </c>
      <c r="T105" s="253" t="s">
        <v>489</v>
      </c>
      <c r="U105" s="56" t="str">
        <f t="shared" si="42"/>
        <v>B4.2</v>
      </c>
      <c r="V105" s="57" t="str">
        <f t="shared" si="42"/>
        <v>Use of water for occupant needs during operations.</v>
      </c>
      <c r="W105" s="58"/>
      <c r="X105" s="81"/>
      <c r="Y105" s="110"/>
      <c r="Z105" s="46" t="str">
        <f>AB105</f>
        <v>B4.2</v>
      </c>
      <c r="AA105" s="60" t="str">
        <f>IF($X$2="a",AC105,AE105)</f>
        <v>Use of water for occupant needs during operations.</v>
      </c>
      <c r="AB105" s="48" t="s">
        <v>211</v>
      </c>
      <c r="AC105" s="65" t="s">
        <v>212</v>
      </c>
      <c r="AD105" s="62" t="str">
        <f>$AB105</f>
        <v>B4.2</v>
      </c>
      <c r="AE105" s="67" t="s">
        <v>212</v>
      </c>
      <c r="AF105" s="4"/>
      <c r="AG105" s="4"/>
      <c r="AH105" s="4"/>
      <c r="AI105" s="5"/>
      <c r="AJ105" s="5"/>
      <c r="AK105" s="5"/>
      <c r="AL105" s="5"/>
    </row>
    <row r="106" spans="1:38" ht="14" hidden="1" customHeight="1" outlineLevel="1">
      <c r="A106" s="68">
        <f t="shared" si="41"/>
        <v>1</v>
      </c>
      <c r="B106" s="69">
        <f t="shared" si="41"/>
        <v>0</v>
      </c>
      <c r="C106" s="68">
        <f t="shared" si="41"/>
        <v>1</v>
      </c>
      <c r="D106" s="68">
        <f t="shared" si="41"/>
        <v>0</v>
      </c>
      <c r="E106" s="71">
        <f t="shared" si="41"/>
        <v>0</v>
      </c>
      <c r="F106" s="71">
        <f t="shared" si="41"/>
        <v>0</v>
      </c>
      <c r="G106" s="71">
        <f t="shared" si="41"/>
        <v>0</v>
      </c>
      <c r="H106" s="71">
        <f t="shared" si="41"/>
        <v>1</v>
      </c>
      <c r="I106" s="71">
        <f t="shared" si="41"/>
        <v>0</v>
      </c>
      <c r="J106" s="71">
        <f t="shared" si="41"/>
        <v>1</v>
      </c>
      <c r="K106" s="71">
        <f t="shared" si="41"/>
        <v>0</v>
      </c>
      <c r="L106" s="71">
        <f t="shared" si="41"/>
        <v>0</v>
      </c>
      <c r="M106" s="71">
        <f t="shared" si="41"/>
        <v>0</v>
      </c>
      <c r="N106" s="71">
        <f t="shared" si="41"/>
        <v>0</v>
      </c>
      <c r="O106" s="107">
        <f t="shared" si="41"/>
        <v>0</v>
      </c>
      <c r="P106" s="106"/>
      <c r="Q106" s="71">
        <f t="shared" si="32"/>
        <v>1</v>
      </c>
      <c r="R106" s="36"/>
      <c r="S106" s="103">
        <f t="shared" si="35"/>
        <v>0</v>
      </c>
      <c r="T106" s="252"/>
      <c r="U106" s="56" t="str">
        <f t="shared" si="42"/>
        <v>B4.3</v>
      </c>
      <c r="V106" s="57" t="str">
        <f t="shared" si="42"/>
        <v>Use of water for irrigation purposes.</v>
      </c>
      <c r="W106" s="58"/>
      <c r="X106" s="81"/>
      <c r="Y106" s="110"/>
      <c r="Z106" s="46" t="str">
        <f>AB106</f>
        <v>B4.3</v>
      </c>
      <c r="AA106" s="60" t="str">
        <f>IF($X$2="a",AC106,AE106)</f>
        <v>Use of water for irrigation purposes.</v>
      </c>
      <c r="AB106" s="48" t="s">
        <v>213</v>
      </c>
      <c r="AC106" s="65" t="s">
        <v>214</v>
      </c>
      <c r="AD106" s="62" t="str">
        <f>$AB106</f>
        <v>B4.3</v>
      </c>
      <c r="AE106" s="67" t="s">
        <v>214</v>
      </c>
      <c r="AF106" s="4"/>
      <c r="AG106" s="4"/>
      <c r="AH106" s="4"/>
      <c r="AI106" s="5"/>
      <c r="AJ106" s="5"/>
      <c r="AK106" s="5"/>
      <c r="AL106" s="5"/>
    </row>
    <row r="107" spans="1:38" ht="14" hidden="1" customHeight="1" outlineLevel="1" thickBot="1">
      <c r="A107" s="68">
        <f t="shared" si="41"/>
        <v>1</v>
      </c>
      <c r="B107" s="69">
        <f t="shared" si="41"/>
        <v>0</v>
      </c>
      <c r="C107" s="68">
        <f t="shared" si="41"/>
        <v>1</v>
      </c>
      <c r="D107" s="68">
        <f t="shared" si="41"/>
        <v>0</v>
      </c>
      <c r="E107" s="71">
        <f t="shared" si="41"/>
        <v>0</v>
      </c>
      <c r="F107" s="71">
        <f t="shared" si="41"/>
        <v>0</v>
      </c>
      <c r="G107" s="71">
        <f t="shared" si="41"/>
        <v>0</v>
      </c>
      <c r="H107" s="71">
        <f t="shared" si="41"/>
        <v>1</v>
      </c>
      <c r="I107" s="71">
        <f t="shared" si="41"/>
        <v>0</v>
      </c>
      <c r="J107" s="71">
        <f t="shared" si="41"/>
        <v>1</v>
      </c>
      <c r="K107" s="71">
        <f t="shared" si="41"/>
        <v>0</v>
      </c>
      <c r="L107" s="71">
        <f t="shared" si="41"/>
        <v>0</v>
      </c>
      <c r="M107" s="71">
        <f t="shared" si="41"/>
        <v>0</v>
      </c>
      <c r="N107" s="71">
        <f t="shared" si="41"/>
        <v>0</v>
      </c>
      <c r="O107" s="107">
        <f t="shared" si="41"/>
        <v>0</v>
      </c>
      <c r="P107" s="106"/>
      <c r="Q107" s="71">
        <f t="shared" si="32"/>
        <v>1</v>
      </c>
      <c r="R107" s="36"/>
      <c r="S107" s="103">
        <f t="shared" si="35"/>
        <v>0</v>
      </c>
      <c r="T107" s="252"/>
      <c r="U107" s="56" t="str">
        <f t="shared" si="42"/>
        <v>B4.4</v>
      </c>
      <c r="V107" s="57" t="str">
        <f t="shared" si="42"/>
        <v>Use of water for building systems.</v>
      </c>
      <c r="W107" s="58"/>
      <c r="X107" s="81"/>
      <c r="Y107" s="110"/>
      <c r="Z107" s="46" t="str">
        <f>AB107</f>
        <v>B4.4</v>
      </c>
      <c r="AA107" s="60" t="str">
        <f>IF($X$2="a",AC107,AE107)</f>
        <v>Use of water for building systems.</v>
      </c>
      <c r="AB107" s="48" t="s">
        <v>215</v>
      </c>
      <c r="AC107" s="167" t="s">
        <v>216</v>
      </c>
      <c r="AD107" s="62" t="str">
        <f>$AB107</f>
        <v>B4.4</v>
      </c>
      <c r="AE107" s="67" t="s">
        <v>216</v>
      </c>
      <c r="AF107" s="4"/>
      <c r="AG107" s="4"/>
      <c r="AH107" s="4"/>
      <c r="AI107" s="5"/>
      <c r="AJ107" s="5"/>
      <c r="AK107" s="5"/>
      <c r="AL107" s="5"/>
    </row>
    <row r="108" spans="1:38" ht="20" customHeight="1" collapsed="1">
      <c r="A108" s="168">
        <f>IF([1]BasicA!$B$15=[1]BasicA!$R$31,1,0)</f>
        <v>1</v>
      </c>
      <c r="B108" s="168">
        <f>IF([1]BasicA!$B$15=[1]BasicA!$R$30,1,0)</f>
        <v>0</v>
      </c>
      <c r="C108" s="169">
        <v>1</v>
      </c>
      <c r="D108" s="23">
        <f>IF(OR(OR([1]BasicA!$R$26=D$3,[1]BasicA!$R$27=D$3,[1]BasicA!$R$28=D$3)),1,0)</f>
        <v>0</v>
      </c>
      <c r="E108" s="23">
        <f>IF(OR(OR([1]BasicA!$R$26=E$3,[1]BasicA!$R$27=E$3,[1]BasicA!$R$28=E$3)),1,0)</f>
        <v>0</v>
      </c>
      <c r="F108" s="23">
        <f>IF(OR(OR([1]BasicA!$R$26=F$3,[1]BasicA!$R$27=F$3,[1]BasicA!$R$28=F$3)),1,0)</f>
        <v>0</v>
      </c>
      <c r="G108" s="23">
        <f>IF(OR(OR([1]BasicA!$R$26=G$3,[1]BasicA!$R$27=G$3,[1]BasicA!$R$28=G$3)),1,0)</f>
        <v>0</v>
      </c>
      <c r="H108" s="23">
        <f>IF(OR(OR([1]BasicA!$R$26=H$3,[1]BasicA!$R$27=H$3,[1]BasicA!$R$28=H$3)),1,0)</f>
        <v>1</v>
      </c>
      <c r="I108" s="23">
        <f>IF(OR(OR([1]BasicA!$R$26=I$3,[1]BasicA!$R$27=I$3,[1]BasicA!$R$28=I$3)),1,0)</f>
        <v>0</v>
      </c>
      <c r="J108" s="23">
        <f>IF(OR(OR([1]BasicA!$R$26=J$3,[1]BasicA!$R$27=J$3,[1]BasicA!$R$28=J$3)),1,0)</f>
        <v>1</v>
      </c>
      <c r="K108" s="23">
        <f>IF(OR(OR([1]BasicA!$R$26=K$3,[1]BasicA!$R$27=K$3,[1]BasicA!$R$28=K$3)),1,0)</f>
        <v>0</v>
      </c>
      <c r="L108" s="23">
        <f>IF(OR(OR([1]BasicA!$R$26=L$3,[1]BasicA!$R$27=L$3,[1]BasicA!$R$28=L$3)),1,0)</f>
        <v>0</v>
      </c>
      <c r="M108" s="23">
        <f>IF(OR(OR([1]BasicA!$R$26=M$3,[1]BasicA!$R$27=M$3,[1]BasicA!$R$28=M$3)),1,0)</f>
        <v>0</v>
      </c>
      <c r="N108" s="23">
        <f>IF(OR(OR([1]BasicA!$R$26=N$3,[1]BasicA!$R$27=N$3,[1]BasicA!$R$28=N$3)),1,0)</f>
        <v>0</v>
      </c>
      <c r="O108" s="23">
        <f>IF(OR(OR([1]BasicA!$R$26=O$3,[1]BasicA!$R$27=O$3,[1]BasicA!$R$28=O$3)),1,0)</f>
        <v>0</v>
      </c>
      <c r="P108" s="92">
        <f>IF([1]BasicA!$B$13=[1]BasicA!$R$2,1,0)</f>
        <v>0</v>
      </c>
      <c r="Q108" s="25">
        <f>IF([1]BasicA!$B$13=[1]BasicA!$R$3,1,0)</f>
        <v>1</v>
      </c>
      <c r="R108" s="25">
        <f>IF([1]BasicA!$B$13=[1]BasicA!$R$4,1,0)</f>
        <v>0</v>
      </c>
      <c r="S108" s="25">
        <f>IF([1]BasicA!$B$13=[1]BasicA!$R$5,1,0)</f>
        <v>0</v>
      </c>
      <c r="T108" s="247" t="s">
        <v>217</v>
      </c>
      <c r="U108" s="260" t="str">
        <f>Z108</f>
        <v>Environmental Loadings</v>
      </c>
      <c r="V108" s="261"/>
      <c r="W108" s="43"/>
      <c r="X108" s="95">
        <f>COUNTIF(Y109:Y138,"&gt;0")</f>
        <v>5</v>
      </c>
      <c r="Y108" s="28">
        <f>SUM(Y109:Y138)</f>
        <v>25</v>
      </c>
      <c r="Z108" s="29" t="str">
        <f>IF($X$2="a",AB108,AD108)</f>
        <v>Environmental Loadings</v>
      </c>
      <c r="AA108" s="30"/>
      <c r="AB108" s="130" t="s">
        <v>218</v>
      </c>
      <c r="AC108" s="170"/>
      <c r="AD108" s="171" t="s">
        <v>218</v>
      </c>
      <c r="AE108" s="172"/>
      <c r="AF108" s="4"/>
      <c r="AG108" s="4"/>
      <c r="AH108" s="4"/>
      <c r="AI108" s="5"/>
      <c r="AJ108" s="5"/>
      <c r="AK108" s="5"/>
      <c r="AL108" s="5"/>
    </row>
    <row r="109" spans="1:38" ht="15.75" customHeight="1">
      <c r="A109" s="68">
        <f t="shared" ref="A109:O124" si="43">IF(A$108=1,1,0)</f>
        <v>1</v>
      </c>
      <c r="B109" s="69">
        <f t="shared" si="43"/>
        <v>0</v>
      </c>
      <c r="C109" s="68">
        <f t="shared" si="43"/>
        <v>1</v>
      </c>
      <c r="D109" s="68">
        <f t="shared" si="43"/>
        <v>0</v>
      </c>
      <c r="E109" s="71">
        <f t="shared" si="43"/>
        <v>0</v>
      </c>
      <c r="F109" s="71">
        <f t="shared" si="43"/>
        <v>0</v>
      </c>
      <c r="G109" s="71">
        <f t="shared" si="43"/>
        <v>0</v>
      </c>
      <c r="H109" s="71">
        <f t="shared" si="43"/>
        <v>1</v>
      </c>
      <c r="I109" s="71">
        <f t="shared" si="43"/>
        <v>0</v>
      </c>
      <c r="J109" s="71">
        <f t="shared" si="43"/>
        <v>1</v>
      </c>
      <c r="K109" s="71">
        <f t="shared" si="43"/>
        <v>0</v>
      </c>
      <c r="L109" s="71">
        <f t="shared" si="43"/>
        <v>0</v>
      </c>
      <c r="M109" s="71">
        <f t="shared" si="43"/>
        <v>0</v>
      </c>
      <c r="N109" s="71">
        <f t="shared" si="43"/>
        <v>0</v>
      </c>
      <c r="O109" s="71">
        <f t="shared" si="43"/>
        <v>0</v>
      </c>
      <c r="P109" s="173"/>
      <c r="Q109" s="107">
        <f t="shared" ref="Q109:Q138" si="44">IF($Q$108=1,1,0)</f>
        <v>1</v>
      </c>
      <c r="R109" s="174">
        <f>IF($R$108=1,1,0)</f>
        <v>0</v>
      </c>
      <c r="S109" s="143">
        <f>IF($S$108=1,1,0)</f>
        <v>0</v>
      </c>
      <c r="T109" s="42" t="s">
        <v>219</v>
      </c>
      <c r="U109" s="254" t="str">
        <f>Z109</f>
        <v>Greenhouse Gas Emissions</v>
      </c>
      <c r="V109" s="255"/>
      <c r="W109" s="175"/>
      <c r="X109" s="81"/>
      <c r="Y109" s="45">
        <f>COUNTA(V110:V113)-COUNTIF(V110:V113,"N.A.")</f>
        <v>4</v>
      </c>
      <c r="Z109" s="46" t="str">
        <f>IF($X$2="a",AB109,AD109)</f>
        <v>Greenhouse Gas Emissions</v>
      </c>
      <c r="AA109" s="47"/>
      <c r="AB109" s="48" t="s">
        <v>220</v>
      </c>
      <c r="AC109" s="111"/>
      <c r="AD109" s="51" t="s">
        <v>220</v>
      </c>
      <c r="AE109" s="140"/>
      <c r="AF109" s="4"/>
      <c r="AG109" s="4"/>
      <c r="AH109" s="4"/>
      <c r="AI109" s="5"/>
      <c r="AJ109" s="5"/>
      <c r="AK109" s="5"/>
      <c r="AL109" s="5"/>
    </row>
    <row r="110" spans="1:38" ht="14" hidden="1" customHeight="1" outlineLevel="1">
      <c r="A110" s="68">
        <f t="shared" si="43"/>
        <v>1</v>
      </c>
      <c r="B110" s="69">
        <f t="shared" si="43"/>
        <v>0</v>
      </c>
      <c r="C110" s="68">
        <f t="shared" si="43"/>
        <v>1</v>
      </c>
      <c r="D110" s="68">
        <f t="shared" si="43"/>
        <v>0</v>
      </c>
      <c r="E110" s="71">
        <f t="shared" si="43"/>
        <v>0</v>
      </c>
      <c r="F110" s="71">
        <f t="shared" si="43"/>
        <v>0</v>
      </c>
      <c r="G110" s="71">
        <f t="shared" si="43"/>
        <v>0</v>
      </c>
      <c r="H110" s="71">
        <f t="shared" si="43"/>
        <v>1</v>
      </c>
      <c r="I110" s="71">
        <f t="shared" si="43"/>
        <v>0</v>
      </c>
      <c r="J110" s="71">
        <f t="shared" si="43"/>
        <v>1</v>
      </c>
      <c r="K110" s="71">
        <f t="shared" si="43"/>
        <v>0</v>
      </c>
      <c r="L110" s="71">
        <f t="shared" si="43"/>
        <v>0</v>
      </c>
      <c r="M110" s="71">
        <f t="shared" si="43"/>
        <v>0</v>
      </c>
      <c r="N110" s="71">
        <f t="shared" si="43"/>
        <v>0</v>
      </c>
      <c r="O110" s="71">
        <f t="shared" si="43"/>
        <v>0</v>
      </c>
      <c r="P110" s="106"/>
      <c r="Q110" s="107">
        <f t="shared" si="44"/>
        <v>1</v>
      </c>
      <c r="R110" s="174">
        <f>IF($R$108=1,1,0)</f>
        <v>0</v>
      </c>
      <c r="S110" s="176"/>
      <c r="T110" s="252"/>
      <c r="U110" s="56" t="str">
        <f t="shared" ref="U110:V138" si="45">Z110</f>
        <v>C1.1</v>
      </c>
      <c r="V110" s="57" t="str">
        <f t="shared" si="45"/>
        <v>GHG emissions from energy embodied in original construction materials.</v>
      </c>
      <c r="W110" s="80"/>
      <c r="X110" s="81"/>
      <c r="Y110" s="110"/>
      <c r="Z110" s="46" t="str">
        <f>AB110</f>
        <v>C1.1</v>
      </c>
      <c r="AA110" s="60" t="str">
        <f>IF($X$2="a",AC110,AE110)</f>
        <v>GHG emissions from energy embodied in original construction materials.</v>
      </c>
      <c r="AB110" s="48" t="s">
        <v>221</v>
      </c>
      <c r="AC110" s="111" t="s">
        <v>222</v>
      </c>
      <c r="AD110" s="112" t="str">
        <f>$AB110</f>
        <v>C1.1</v>
      </c>
      <c r="AE110" s="75" t="s">
        <v>222</v>
      </c>
      <c r="AF110" s="4"/>
      <c r="AG110" s="4"/>
      <c r="AH110" s="4"/>
      <c r="AI110" s="5"/>
      <c r="AJ110" s="5"/>
      <c r="AK110" s="5"/>
      <c r="AL110" s="5"/>
    </row>
    <row r="111" spans="1:38" s="142" customFormat="1" ht="27" hidden="1" customHeight="1" outlineLevel="1">
      <c r="A111" s="68">
        <f t="shared" si="43"/>
        <v>1</v>
      </c>
      <c r="B111" s="69">
        <f t="shared" si="43"/>
        <v>0</v>
      </c>
      <c r="C111" s="68">
        <f t="shared" si="43"/>
        <v>1</v>
      </c>
      <c r="D111" s="68">
        <f t="shared" si="43"/>
        <v>0</v>
      </c>
      <c r="E111" s="71">
        <f t="shared" si="43"/>
        <v>0</v>
      </c>
      <c r="F111" s="71">
        <f t="shared" si="43"/>
        <v>0</v>
      </c>
      <c r="G111" s="71">
        <f t="shared" si="43"/>
        <v>0</v>
      </c>
      <c r="H111" s="71">
        <f t="shared" si="43"/>
        <v>1</v>
      </c>
      <c r="I111" s="71">
        <f t="shared" si="43"/>
        <v>0</v>
      </c>
      <c r="J111" s="71">
        <f t="shared" si="43"/>
        <v>1</v>
      </c>
      <c r="K111" s="71">
        <f t="shared" si="43"/>
        <v>0</v>
      </c>
      <c r="L111" s="71">
        <f t="shared" si="43"/>
        <v>0</v>
      </c>
      <c r="M111" s="71">
        <f t="shared" si="43"/>
        <v>0</v>
      </c>
      <c r="N111" s="71">
        <f t="shared" si="43"/>
        <v>0</v>
      </c>
      <c r="O111" s="71">
        <f t="shared" si="43"/>
        <v>0</v>
      </c>
      <c r="P111" s="177"/>
      <c r="Q111" s="107">
        <f t="shared" si="44"/>
        <v>1</v>
      </c>
      <c r="R111" s="174">
        <f>IF($R$108=1,1,0)</f>
        <v>0</v>
      </c>
      <c r="S111" s="143">
        <f t="shared" ref="S111:S118" si="46">IF($S$108=1,1,0)</f>
        <v>0</v>
      </c>
      <c r="T111" s="252"/>
      <c r="U111" s="56" t="str">
        <f t="shared" si="45"/>
        <v>C1.2</v>
      </c>
      <c r="V111" s="57" t="str">
        <f t="shared" si="45"/>
        <v>GHG emissions from energy embodied in construction materials used for maintenance or replacement(s).</v>
      </c>
      <c r="W111" s="80"/>
      <c r="X111" s="137"/>
      <c r="Y111" s="138"/>
      <c r="Z111" s="46" t="str">
        <f>AB111</f>
        <v>C1.2</v>
      </c>
      <c r="AA111" s="60" t="str">
        <f>IF($X$2="a",AC111,AE111)</f>
        <v>GHG emissions from energy embodied in construction materials used for maintenance or replacement(s).</v>
      </c>
      <c r="AB111" s="139" t="s">
        <v>223</v>
      </c>
      <c r="AC111" s="178" t="s">
        <v>224</v>
      </c>
      <c r="AD111" s="179" t="str">
        <f>$AB111</f>
        <v>C1.2</v>
      </c>
      <c r="AE111" s="180" t="s">
        <v>224</v>
      </c>
      <c r="AF111" s="141"/>
      <c r="AG111" s="141"/>
      <c r="AH111" s="141"/>
      <c r="AI111" s="141"/>
      <c r="AJ111" s="141"/>
      <c r="AK111" s="141"/>
      <c r="AL111" s="141"/>
    </row>
    <row r="112" spans="1:38" ht="14" hidden="1" customHeight="1" outlineLevel="1">
      <c r="A112" s="68">
        <f t="shared" si="43"/>
        <v>1</v>
      </c>
      <c r="B112" s="69">
        <f t="shared" si="43"/>
        <v>0</v>
      </c>
      <c r="C112" s="68">
        <f t="shared" si="43"/>
        <v>1</v>
      </c>
      <c r="D112" s="68">
        <f t="shared" si="43"/>
        <v>0</v>
      </c>
      <c r="E112" s="71">
        <f t="shared" si="43"/>
        <v>0</v>
      </c>
      <c r="F112" s="71">
        <f t="shared" si="43"/>
        <v>0</v>
      </c>
      <c r="G112" s="71">
        <f t="shared" si="43"/>
        <v>0</v>
      </c>
      <c r="H112" s="71">
        <f t="shared" si="43"/>
        <v>1</v>
      </c>
      <c r="I112" s="71">
        <f t="shared" si="43"/>
        <v>0</v>
      </c>
      <c r="J112" s="71">
        <f t="shared" si="43"/>
        <v>1</v>
      </c>
      <c r="K112" s="71">
        <f t="shared" si="43"/>
        <v>0</v>
      </c>
      <c r="L112" s="71">
        <f t="shared" si="43"/>
        <v>0</v>
      </c>
      <c r="M112" s="71">
        <f t="shared" si="43"/>
        <v>0</v>
      </c>
      <c r="N112" s="71">
        <f t="shared" si="43"/>
        <v>0</v>
      </c>
      <c r="O112" s="71">
        <f t="shared" si="43"/>
        <v>0</v>
      </c>
      <c r="P112" s="106"/>
      <c r="Q112" s="107">
        <f t="shared" si="44"/>
        <v>1</v>
      </c>
      <c r="R112" s="36"/>
      <c r="S112" s="143">
        <f t="shared" si="46"/>
        <v>0</v>
      </c>
      <c r="T112" s="253" t="s">
        <v>489</v>
      </c>
      <c r="U112" s="56" t="str">
        <f t="shared" si="45"/>
        <v>C1.3</v>
      </c>
      <c r="V112" s="57" t="str">
        <f t="shared" si="45"/>
        <v>GHG emissions from primary energy used for all purposes in facility operations.</v>
      </c>
      <c r="W112" s="80"/>
      <c r="X112" s="81"/>
      <c r="Y112" s="110"/>
      <c r="Z112" s="46" t="str">
        <f>AB112</f>
        <v>C1.3</v>
      </c>
      <c r="AA112" s="60" t="str">
        <f>IF($X$2="a",AC112,AE112)</f>
        <v>GHG emissions from primary energy used for all purposes in facility operations.</v>
      </c>
      <c r="AB112" s="48" t="s">
        <v>225</v>
      </c>
      <c r="AC112" s="111" t="s">
        <v>226</v>
      </c>
      <c r="AD112" s="112" t="str">
        <f>$AB112</f>
        <v>C1.3</v>
      </c>
      <c r="AE112" s="75" t="s">
        <v>226</v>
      </c>
      <c r="AF112" s="4"/>
      <c r="AG112" s="4"/>
      <c r="AH112" s="4"/>
      <c r="AI112" s="5"/>
      <c r="AJ112" s="5"/>
      <c r="AK112" s="5"/>
      <c r="AL112" s="5"/>
    </row>
    <row r="113" spans="1:38" s="185" customFormat="1" ht="15" hidden="1" customHeight="1" outlineLevel="1">
      <c r="A113" s="162">
        <f t="shared" si="43"/>
        <v>1</v>
      </c>
      <c r="B113" s="163">
        <f t="shared" si="43"/>
        <v>0</v>
      </c>
      <c r="C113" s="162">
        <f t="shared" si="43"/>
        <v>1</v>
      </c>
      <c r="D113" s="162">
        <f t="shared" si="43"/>
        <v>0</v>
      </c>
      <c r="E113" s="150">
        <f t="shared" si="43"/>
        <v>0</v>
      </c>
      <c r="F113" s="150">
        <f t="shared" si="43"/>
        <v>0</v>
      </c>
      <c r="G113" s="150">
        <f t="shared" si="43"/>
        <v>0</v>
      </c>
      <c r="H113" s="150">
        <f t="shared" si="43"/>
        <v>1</v>
      </c>
      <c r="I113" s="150">
        <f t="shared" si="43"/>
        <v>0</v>
      </c>
      <c r="J113" s="150">
        <f t="shared" si="43"/>
        <v>1</v>
      </c>
      <c r="K113" s="150">
        <f t="shared" si="43"/>
        <v>0</v>
      </c>
      <c r="L113" s="150">
        <f t="shared" si="43"/>
        <v>0</v>
      </c>
      <c r="M113" s="150">
        <f t="shared" si="43"/>
        <v>0</v>
      </c>
      <c r="N113" s="150">
        <f t="shared" si="43"/>
        <v>0</v>
      </c>
      <c r="O113" s="150">
        <f t="shared" si="43"/>
        <v>0</v>
      </c>
      <c r="P113" s="164"/>
      <c r="Q113" s="150">
        <f t="shared" si="44"/>
        <v>1</v>
      </c>
      <c r="R113" s="36"/>
      <c r="S113" s="151">
        <f t="shared" si="46"/>
        <v>0</v>
      </c>
      <c r="T113" s="252"/>
      <c r="U113" s="56" t="str">
        <f t="shared" si="45"/>
        <v>C1.4</v>
      </c>
      <c r="V113" s="57" t="str">
        <f t="shared" si="45"/>
        <v>GHG emissions from primary energy used for project-related transport</v>
      </c>
      <c r="W113" s="80"/>
      <c r="X113" s="137"/>
      <c r="Y113" s="181"/>
      <c r="Z113" s="46" t="str">
        <f>AB113</f>
        <v>C1.4</v>
      </c>
      <c r="AA113" s="60" t="str">
        <f>IF($X$2="a",AC113,AE113)</f>
        <v>GHG emissions from primary energy used for project-related transport</v>
      </c>
      <c r="AB113" s="182" t="s">
        <v>227</v>
      </c>
      <c r="AC113" s="183" t="s">
        <v>228</v>
      </c>
      <c r="AD113" s="112" t="str">
        <f>$AB113</f>
        <v>C1.4</v>
      </c>
      <c r="AE113" s="184" t="s">
        <v>228</v>
      </c>
      <c r="AF113" s="141"/>
      <c r="AG113" s="141"/>
      <c r="AH113" s="141"/>
      <c r="AI113" s="141"/>
      <c r="AJ113" s="141"/>
      <c r="AK113" s="141"/>
      <c r="AL113" s="141"/>
    </row>
    <row r="114" spans="1:38" ht="15.75" customHeight="1" collapsed="1">
      <c r="A114" s="158">
        <f t="shared" si="43"/>
        <v>1</v>
      </c>
      <c r="B114" s="166">
        <f t="shared" si="43"/>
        <v>0</v>
      </c>
      <c r="C114" s="158">
        <f t="shared" si="43"/>
        <v>1</v>
      </c>
      <c r="D114" s="158">
        <f t="shared" si="43"/>
        <v>0</v>
      </c>
      <c r="E114" s="107">
        <f t="shared" si="43"/>
        <v>0</v>
      </c>
      <c r="F114" s="107">
        <f t="shared" si="43"/>
        <v>0</v>
      </c>
      <c r="G114" s="107">
        <f t="shared" si="43"/>
        <v>0</v>
      </c>
      <c r="H114" s="107">
        <f t="shared" si="43"/>
        <v>1</v>
      </c>
      <c r="I114" s="107">
        <f t="shared" si="43"/>
        <v>0</v>
      </c>
      <c r="J114" s="107">
        <f t="shared" si="43"/>
        <v>1</v>
      </c>
      <c r="K114" s="107">
        <f t="shared" si="43"/>
        <v>0</v>
      </c>
      <c r="L114" s="107">
        <f t="shared" si="43"/>
        <v>0</v>
      </c>
      <c r="M114" s="107">
        <f t="shared" si="43"/>
        <v>0</v>
      </c>
      <c r="N114" s="107">
        <f t="shared" si="43"/>
        <v>0</v>
      </c>
      <c r="O114" s="107">
        <f t="shared" si="43"/>
        <v>0</v>
      </c>
      <c r="P114" s="102"/>
      <c r="Q114" s="100">
        <f t="shared" si="44"/>
        <v>1</v>
      </c>
      <c r="R114" s="152"/>
      <c r="S114" s="120">
        <f t="shared" si="46"/>
        <v>0</v>
      </c>
      <c r="T114" s="42" t="s">
        <v>229</v>
      </c>
      <c r="U114" s="256" t="str">
        <f>Z114</f>
        <v>Other Atmospheric Emissions</v>
      </c>
      <c r="V114" s="257"/>
      <c r="W114" s="175"/>
      <c r="X114" s="81"/>
      <c r="Y114" s="45">
        <f>COUNTA(V115:V117)-COUNTIF(V115:V117,"N.A.")</f>
        <v>3</v>
      </c>
      <c r="Z114" s="46" t="str">
        <f>IF($X$2="a",AB114,AD114)</f>
        <v>Other Atmospheric Emissions</v>
      </c>
      <c r="AA114" s="47"/>
      <c r="AB114" s="48" t="s">
        <v>230</v>
      </c>
      <c r="AC114" s="111"/>
      <c r="AD114" s="51" t="s">
        <v>230</v>
      </c>
      <c r="AE114" s="140"/>
      <c r="AF114" s="4"/>
      <c r="AG114" s="4"/>
      <c r="AH114" s="4"/>
      <c r="AI114" s="5"/>
      <c r="AJ114" s="5"/>
      <c r="AK114" s="5"/>
      <c r="AL114" s="5"/>
    </row>
    <row r="115" spans="1:38" ht="14" hidden="1" customHeight="1" outlineLevel="1">
      <c r="A115" s="68">
        <f t="shared" si="43"/>
        <v>1</v>
      </c>
      <c r="B115" s="69">
        <f t="shared" si="43"/>
        <v>0</v>
      </c>
      <c r="C115" s="68">
        <f t="shared" si="43"/>
        <v>1</v>
      </c>
      <c r="D115" s="68">
        <f t="shared" si="43"/>
        <v>0</v>
      </c>
      <c r="E115" s="71">
        <f t="shared" si="43"/>
        <v>0</v>
      </c>
      <c r="F115" s="71">
        <f t="shared" si="43"/>
        <v>0</v>
      </c>
      <c r="G115" s="71">
        <f t="shared" si="43"/>
        <v>0</v>
      </c>
      <c r="H115" s="71">
        <f t="shared" si="43"/>
        <v>1</v>
      </c>
      <c r="I115" s="71">
        <f t="shared" si="43"/>
        <v>0</v>
      </c>
      <c r="J115" s="71">
        <f t="shared" si="43"/>
        <v>1</v>
      </c>
      <c r="K115" s="71">
        <f t="shared" si="43"/>
        <v>0</v>
      </c>
      <c r="L115" s="71">
        <f t="shared" si="43"/>
        <v>0</v>
      </c>
      <c r="M115" s="71">
        <f t="shared" si="43"/>
        <v>0</v>
      </c>
      <c r="N115" s="71">
        <f t="shared" si="43"/>
        <v>0</v>
      </c>
      <c r="O115" s="71">
        <f t="shared" si="43"/>
        <v>0</v>
      </c>
      <c r="P115" s="106"/>
      <c r="Q115" s="107">
        <f t="shared" si="44"/>
        <v>1</v>
      </c>
      <c r="R115" s="36"/>
      <c r="S115" s="143">
        <f t="shared" si="46"/>
        <v>0</v>
      </c>
      <c r="T115" s="252"/>
      <c r="U115" s="56" t="str">
        <f t="shared" si="45"/>
        <v>C2.1</v>
      </c>
      <c r="V115" s="57" t="str">
        <f t="shared" si="45"/>
        <v>Emissions of ozone-depleting substances during facility operations.</v>
      </c>
      <c r="W115" s="80"/>
      <c r="X115" s="81"/>
      <c r="Y115" s="110"/>
      <c r="Z115" s="46" t="str">
        <f>AB115</f>
        <v>C2.1</v>
      </c>
      <c r="AA115" s="60" t="str">
        <f>IF($X$2="a",AC115,AE115)</f>
        <v>Emissions of ozone-depleting substances during facility operations.</v>
      </c>
      <c r="AB115" s="48" t="s">
        <v>231</v>
      </c>
      <c r="AC115" s="111" t="s">
        <v>232</v>
      </c>
      <c r="AD115" s="112" t="str">
        <f>$AB115</f>
        <v>C2.1</v>
      </c>
      <c r="AE115" s="140" t="s">
        <v>232</v>
      </c>
      <c r="AF115" s="4"/>
      <c r="AG115" s="4"/>
      <c r="AH115" s="4"/>
      <c r="AI115" s="5"/>
      <c r="AJ115" s="5"/>
      <c r="AK115" s="5"/>
      <c r="AL115" s="5"/>
    </row>
    <row r="116" spans="1:38" ht="14" hidden="1" customHeight="1" outlineLevel="1">
      <c r="A116" s="68">
        <f t="shared" si="43"/>
        <v>1</v>
      </c>
      <c r="B116" s="69">
        <f t="shared" si="43"/>
        <v>0</v>
      </c>
      <c r="C116" s="68">
        <f t="shared" si="43"/>
        <v>1</v>
      </c>
      <c r="D116" s="68">
        <f t="shared" si="43"/>
        <v>0</v>
      </c>
      <c r="E116" s="71">
        <f t="shared" si="43"/>
        <v>0</v>
      </c>
      <c r="F116" s="71">
        <f t="shared" si="43"/>
        <v>0</v>
      </c>
      <c r="G116" s="71">
        <f t="shared" si="43"/>
        <v>0</v>
      </c>
      <c r="H116" s="71">
        <f t="shared" si="43"/>
        <v>1</v>
      </c>
      <c r="I116" s="71">
        <f t="shared" si="43"/>
        <v>0</v>
      </c>
      <c r="J116" s="71">
        <f t="shared" si="43"/>
        <v>1</v>
      </c>
      <c r="K116" s="71">
        <f t="shared" si="43"/>
        <v>0</v>
      </c>
      <c r="L116" s="71">
        <f t="shared" si="43"/>
        <v>0</v>
      </c>
      <c r="M116" s="71">
        <f t="shared" si="43"/>
        <v>0</v>
      </c>
      <c r="N116" s="71">
        <f t="shared" si="43"/>
        <v>0</v>
      </c>
      <c r="O116" s="71">
        <f t="shared" si="43"/>
        <v>0</v>
      </c>
      <c r="P116" s="106"/>
      <c r="Q116" s="107">
        <f t="shared" si="44"/>
        <v>1</v>
      </c>
      <c r="R116" s="36"/>
      <c r="S116" s="143">
        <f t="shared" si="46"/>
        <v>0</v>
      </c>
      <c r="T116" s="252"/>
      <c r="U116" s="56" t="str">
        <f t="shared" si="45"/>
        <v>C2.2</v>
      </c>
      <c r="V116" s="57" t="str">
        <f t="shared" si="45"/>
        <v>Emissions of acidifying emissions during facility operations.</v>
      </c>
      <c r="W116" s="80"/>
      <c r="X116" s="81"/>
      <c r="Y116" s="110"/>
      <c r="Z116" s="46" t="str">
        <f>AB116</f>
        <v>C2.2</v>
      </c>
      <c r="AA116" s="60" t="str">
        <f>IF($X$2="a",AC116,AE116)</f>
        <v>Emissions of acidifying emissions during facility operations.</v>
      </c>
      <c r="AB116" s="48" t="s">
        <v>233</v>
      </c>
      <c r="AC116" s="111" t="s">
        <v>234</v>
      </c>
      <c r="AD116" s="112" t="str">
        <f>$AB116</f>
        <v>C2.2</v>
      </c>
      <c r="AE116" s="140" t="s">
        <v>234</v>
      </c>
      <c r="AF116" s="4"/>
      <c r="AG116" s="4"/>
      <c r="AH116" s="4"/>
      <c r="AI116" s="5"/>
      <c r="AJ116" s="5"/>
      <c r="AK116" s="5"/>
      <c r="AL116" s="5"/>
    </row>
    <row r="117" spans="1:38" ht="14" hidden="1" customHeight="1" outlineLevel="1">
      <c r="A117" s="113">
        <f t="shared" si="43"/>
        <v>1</v>
      </c>
      <c r="B117" s="114">
        <f t="shared" si="43"/>
        <v>0</v>
      </c>
      <c r="C117" s="113">
        <f t="shared" si="43"/>
        <v>1</v>
      </c>
      <c r="D117" s="113">
        <f t="shared" si="43"/>
        <v>0</v>
      </c>
      <c r="E117" s="115">
        <f t="shared" si="43"/>
        <v>0</v>
      </c>
      <c r="F117" s="115">
        <f t="shared" si="43"/>
        <v>0</v>
      </c>
      <c r="G117" s="115">
        <f t="shared" si="43"/>
        <v>0</v>
      </c>
      <c r="H117" s="115">
        <f t="shared" si="43"/>
        <v>1</v>
      </c>
      <c r="I117" s="115">
        <f t="shared" si="43"/>
        <v>0</v>
      </c>
      <c r="J117" s="115">
        <f t="shared" si="43"/>
        <v>1</v>
      </c>
      <c r="K117" s="115">
        <f t="shared" si="43"/>
        <v>0</v>
      </c>
      <c r="L117" s="115">
        <f t="shared" si="43"/>
        <v>0</v>
      </c>
      <c r="M117" s="115">
        <f t="shared" si="43"/>
        <v>0</v>
      </c>
      <c r="N117" s="115">
        <f t="shared" si="43"/>
        <v>0</v>
      </c>
      <c r="O117" s="115">
        <f t="shared" si="43"/>
        <v>0</v>
      </c>
      <c r="P117" s="117"/>
      <c r="Q117" s="149">
        <f t="shared" si="44"/>
        <v>1</v>
      </c>
      <c r="R117" s="36"/>
      <c r="S117" s="186">
        <f t="shared" si="46"/>
        <v>0</v>
      </c>
      <c r="T117" s="252"/>
      <c r="U117" s="56" t="str">
        <f t="shared" si="45"/>
        <v>C2.3</v>
      </c>
      <c r="V117" s="57" t="str">
        <f t="shared" si="45"/>
        <v>Emissions leading to photo-oxidants during facility operations.</v>
      </c>
      <c r="W117" s="80"/>
      <c r="X117" s="81"/>
      <c r="Y117" s="165"/>
      <c r="Z117" s="46" t="str">
        <f>AB117</f>
        <v>C2.3</v>
      </c>
      <c r="AA117" s="60" t="str">
        <f>IF($X$2="a",AC117,AE117)</f>
        <v>Emissions leading to photo-oxidants during facility operations.</v>
      </c>
      <c r="AB117" s="48" t="s">
        <v>235</v>
      </c>
      <c r="AC117" s="111" t="s">
        <v>236</v>
      </c>
      <c r="AD117" s="112" t="str">
        <f>$AB117</f>
        <v>C2.3</v>
      </c>
      <c r="AE117" s="140" t="s">
        <v>236</v>
      </c>
      <c r="AF117" s="4"/>
      <c r="AG117" s="4"/>
      <c r="AH117" s="4"/>
      <c r="AI117" s="5"/>
      <c r="AJ117" s="5"/>
      <c r="AK117" s="5"/>
      <c r="AL117" s="5"/>
    </row>
    <row r="118" spans="1:38" ht="15.75" customHeight="1" collapsed="1">
      <c r="A118" s="97">
        <f t="shared" si="43"/>
        <v>1</v>
      </c>
      <c r="B118" s="98">
        <f t="shared" si="43"/>
        <v>0</v>
      </c>
      <c r="C118" s="97">
        <f t="shared" si="43"/>
        <v>1</v>
      </c>
      <c r="D118" s="97">
        <f t="shared" si="43"/>
        <v>0</v>
      </c>
      <c r="E118" s="100">
        <f t="shared" si="43"/>
        <v>0</v>
      </c>
      <c r="F118" s="100">
        <f t="shared" si="43"/>
        <v>0</v>
      </c>
      <c r="G118" s="100">
        <f t="shared" si="43"/>
        <v>0</v>
      </c>
      <c r="H118" s="100">
        <f t="shared" si="43"/>
        <v>1</v>
      </c>
      <c r="I118" s="100">
        <f t="shared" si="43"/>
        <v>0</v>
      </c>
      <c r="J118" s="100">
        <f t="shared" si="43"/>
        <v>1</v>
      </c>
      <c r="K118" s="100">
        <f t="shared" si="43"/>
        <v>0</v>
      </c>
      <c r="L118" s="100">
        <f t="shared" si="43"/>
        <v>0</v>
      </c>
      <c r="M118" s="100">
        <f t="shared" si="43"/>
        <v>0</v>
      </c>
      <c r="N118" s="100">
        <f t="shared" si="43"/>
        <v>0</v>
      </c>
      <c r="O118" s="100">
        <f t="shared" si="43"/>
        <v>0</v>
      </c>
      <c r="P118" s="102"/>
      <c r="Q118" s="100">
        <f t="shared" si="44"/>
        <v>1</v>
      </c>
      <c r="R118" s="187">
        <f>IF($R$108=1,1,0)</f>
        <v>0</v>
      </c>
      <c r="S118" s="120">
        <f t="shared" si="46"/>
        <v>0</v>
      </c>
      <c r="T118" s="42" t="s">
        <v>237</v>
      </c>
      <c r="U118" s="256" t="str">
        <f>Z118</f>
        <v>Solid and Liquid Wastes</v>
      </c>
      <c r="V118" s="257"/>
      <c r="W118" s="175"/>
      <c r="X118" s="81"/>
      <c r="Y118" s="45">
        <f>COUNTA(V119:V123)-COUNTIF(V119:V123,"N.A.")</f>
        <v>5</v>
      </c>
      <c r="Z118" s="46" t="str">
        <f>IF($X$2="a",AB118,AD118)</f>
        <v>Solid and Liquid Wastes</v>
      </c>
      <c r="AA118" s="47"/>
      <c r="AB118" s="48" t="s">
        <v>238</v>
      </c>
      <c r="AC118" s="111"/>
      <c r="AD118" s="51" t="s">
        <v>238</v>
      </c>
      <c r="AE118" s="140"/>
      <c r="AF118" s="4"/>
      <c r="AG118" s="4"/>
      <c r="AH118" s="4"/>
      <c r="AI118" s="5"/>
      <c r="AJ118" s="5"/>
      <c r="AK118" s="5"/>
      <c r="AL118" s="5"/>
    </row>
    <row r="119" spans="1:38" ht="14" hidden="1" customHeight="1" outlineLevel="1">
      <c r="A119" s="68">
        <f t="shared" si="43"/>
        <v>1</v>
      </c>
      <c r="B119" s="69">
        <f t="shared" si="43"/>
        <v>0</v>
      </c>
      <c r="C119" s="68">
        <f t="shared" si="43"/>
        <v>1</v>
      </c>
      <c r="D119" s="68">
        <f t="shared" si="43"/>
        <v>0</v>
      </c>
      <c r="E119" s="71">
        <f t="shared" si="43"/>
        <v>0</v>
      </c>
      <c r="F119" s="71">
        <f t="shared" si="43"/>
        <v>0</v>
      </c>
      <c r="G119" s="71">
        <f t="shared" si="43"/>
        <v>0</v>
      </c>
      <c r="H119" s="71">
        <f t="shared" si="43"/>
        <v>1</v>
      </c>
      <c r="I119" s="71">
        <f t="shared" si="43"/>
        <v>0</v>
      </c>
      <c r="J119" s="71">
        <f t="shared" si="43"/>
        <v>1</v>
      </c>
      <c r="K119" s="71">
        <f t="shared" si="43"/>
        <v>0</v>
      </c>
      <c r="L119" s="71">
        <f t="shared" si="43"/>
        <v>0</v>
      </c>
      <c r="M119" s="71">
        <f t="shared" si="43"/>
        <v>0</v>
      </c>
      <c r="N119" s="71">
        <f t="shared" si="43"/>
        <v>0</v>
      </c>
      <c r="O119" s="71">
        <f t="shared" si="43"/>
        <v>0</v>
      </c>
      <c r="P119" s="106"/>
      <c r="Q119" s="176"/>
      <c r="R119" s="174">
        <f>IF($R$108=1,1,0)</f>
        <v>0</v>
      </c>
      <c r="S119" s="176"/>
      <c r="T119" s="252"/>
      <c r="U119" s="56" t="str">
        <f t="shared" si="45"/>
        <v>C3.1</v>
      </c>
      <c r="V119" s="57" t="str">
        <f t="shared" si="45"/>
        <v>Solid waste from the construction and demolition process retained on the site.</v>
      </c>
      <c r="W119" s="80"/>
      <c r="X119" s="81"/>
      <c r="Y119" s="110"/>
      <c r="Z119" s="46" t="str">
        <f>AB119</f>
        <v>C3.1</v>
      </c>
      <c r="AA119" s="60" t="str">
        <f>IF($X$2="a",AC119,AE119)</f>
        <v>Solid waste from the construction and demolition process retained on the site.</v>
      </c>
      <c r="AB119" s="48" t="s">
        <v>239</v>
      </c>
      <c r="AC119" s="178" t="s">
        <v>240</v>
      </c>
      <c r="AD119" s="112" t="str">
        <f>$AB119</f>
        <v>C3.1</v>
      </c>
      <c r="AE119" s="145" t="s">
        <v>240</v>
      </c>
      <c r="AF119" s="4"/>
      <c r="AG119" s="4"/>
      <c r="AH119" s="4"/>
      <c r="AI119" s="5"/>
      <c r="AJ119" s="5"/>
      <c r="AK119" s="5"/>
      <c r="AL119" s="5"/>
    </row>
    <row r="120" spans="1:38" ht="14" hidden="1" customHeight="1" outlineLevel="1">
      <c r="A120" s="68">
        <f t="shared" si="43"/>
        <v>1</v>
      </c>
      <c r="B120" s="69">
        <f t="shared" si="43"/>
        <v>0</v>
      </c>
      <c r="C120" s="68">
        <f t="shared" si="43"/>
        <v>1</v>
      </c>
      <c r="D120" s="68">
        <f t="shared" si="43"/>
        <v>0</v>
      </c>
      <c r="E120" s="71">
        <f t="shared" si="43"/>
        <v>0</v>
      </c>
      <c r="F120" s="71">
        <f t="shared" si="43"/>
        <v>0</v>
      </c>
      <c r="G120" s="71">
        <f t="shared" si="43"/>
        <v>0</v>
      </c>
      <c r="H120" s="71">
        <f t="shared" si="43"/>
        <v>1</v>
      </c>
      <c r="I120" s="71">
        <f t="shared" si="43"/>
        <v>0</v>
      </c>
      <c r="J120" s="71">
        <f t="shared" si="43"/>
        <v>1</v>
      </c>
      <c r="K120" s="71">
        <f t="shared" si="43"/>
        <v>0</v>
      </c>
      <c r="L120" s="71">
        <f t="shared" si="43"/>
        <v>0</v>
      </c>
      <c r="M120" s="71">
        <f t="shared" si="43"/>
        <v>0</v>
      </c>
      <c r="N120" s="71">
        <f t="shared" si="43"/>
        <v>0</v>
      </c>
      <c r="O120" s="71">
        <f t="shared" si="43"/>
        <v>0</v>
      </c>
      <c r="P120" s="106"/>
      <c r="Q120" s="107">
        <f t="shared" si="44"/>
        <v>1</v>
      </c>
      <c r="R120" s="36"/>
      <c r="S120" s="143">
        <f t="shared" ref="S120:S138" si="47">IF($S$108=1,1,0)</f>
        <v>0</v>
      </c>
      <c r="T120" s="252"/>
      <c r="U120" s="56" t="str">
        <f t="shared" si="45"/>
        <v>C3.2</v>
      </c>
      <c r="V120" s="57" t="str">
        <f t="shared" si="45"/>
        <v>Solid non-hazardous waste from facility operations sent off the site.</v>
      </c>
      <c r="W120" s="80"/>
      <c r="X120" s="81"/>
      <c r="Y120" s="110"/>
      <c r="Z120" s="46" t="str">
        <f>AB120</f>
        <v>C3.2</v>
      </c>
      <c r="AA120" s="60" t="str">
        <f>IF($X$2="a",AC120,AE120)</f>
        <v>Solid non-hazardous waste from facility operations sent off the site.</v>
      </c>
      <c r="AB120" s="48" t="s">
        <v>241</v>
      </c>
      <c r="AC120" s="111" t="s">
        <v>242</v>
      </c>
      <c r="AD120" s="112" t="str">
        <f>$AB120</f>
        <v>C3.2</v>
      </c>
      <c r="AE120" s="140" t="s">
        <v>242</v>
      </c>
      <c r="AF120" s="4"/>
      <c r="AG120" s="4"/>
      <c r="AH120" s="4"/>
      <c r="AI120" s="5"/>
      <c r="AJ120" s="5"/>
      <c r="AK120" s="5"/>
      <c r="AL120" s="5"/>
    </row>
    <row r="121" spans="1:38" ht="14" hidden="1" customHeight="1" outlineLevel="1">
      <c r="A121" s="68">
        <f t="shared" si="43"/>
        <v>1</v>
      </c>
      <c r="B121" s="69">
        <f t="shared" si="43"/>
        <v>0</v>
      </c>
      <c r="C121" s="68">
        <f t="shared" si="43"/>
        <v>1</v>
      </c>
      <c r="D121" s="68">
        <f t="shared" si="43"/>
        <v>0</v>
      </c>
      <c r="E121" s="71">
        <f t="shared" si="43"/>
        <v>0</v>
      </c>
      <c r="F121" s="71">
        <f t="shared" si="43"/>
        <v>0</v>
      </c>
      <c r="G121" s="71">
        <f t="shared" si="43"/>
        <v>0</v>
      </c>
      <c r="H121" s="71">
        <f t="shared" si="43"/>
        <v>1</v>
      </c>
      <c r="I121" s="71">
        <f t="shared" si="43"/>
        <v>0</v>
      </c>
      <c r="J121" s="71">
        <f t="shared" si="43"/>
        <v>1</v>
      </c>
      <c r="K121" s="71">
        <f t="shared" si="43"/>
        <v>0</v>
      </c>
      <c r="L121" s="71">
        <f t="shared" si="43"/>
        <v>0</v>
      </c>
      <c r="M121" s="71">
        <f t="shared" si="43"/>
        <v>0</v>
      </c>
      <c r="N121" s="71">
        <f t="shared" si="43"/>
        <v>0</v>
      </c>
      <c r="O121" s="71">
        <f t="shared" si="43"/>
        <v>0</v>
      </c>
      <c r="P121" s="106"/>
      <c r="Q121" s="107">
        <f t="shared" si="44"/>
        <v>1</v>
      </c>
      <c r="R121" s="36"/>
      <c r="S121" s="143">
        <f t="shared" si="47"/>
        <v>0</v>
      </c>
      <c r="T121" s="252"/>
      <c r="U121" s="56" t="str">
        <f t="shared" si="45"/>
        <v>C3.3</v>
      </c>
      <c r="V121" s="57" t="str">
        <f t="shared" si="45"/>
        <v>Risk of non-radioactive hazardous waste resulting from facility operations.</v>
      </c>
      <c r="W121" s="80"/>
      <c r="X121" s="81"/>
      <c r="Y121" s="110"/>
      <c r="Z121" s="46" t="str">
        <f>AB121</f>
        <v>C3.3</v>
      </c>
      <c r="AA121" s="60" t="str">
        <f>IF($X$2="a",AC121,AE121)</f>
        <v>Risk of non-radioactive hazardous waste resulting from facility operations.</v>
      </c>
      <c r="AB121" s="48" t="s">
        <v>243</v>
      </c>
      <c r="AC121" s="111" t="s">
        <v>244</v>
      </c>
      <c r="AD121" s="112" t="str">
        <f>$AB121</f>
        <v>C3.3</v>
      </c>
      <c r="AE121" s="140" t="s">
        <v>244</v>
      </c>
      <c r="AF121" s="4"/>
      <c r="AG121" s="4"/>
      <c r="AH121" s="4"/>
      <c r="AI121" s="5"/>
      <c r="AJ121" s="5"/>
      <c r="AK121" s="5"/>
      <c r="AL121" s="5"/>
    </row>
    <row r="122" spans="1:38" ht="14" hidden="1" customHeight="1" outlineLevel="1">
      <c r="A122" s="68">
        <f t="shared" si="43"/>
        <v>1</v>
      </c>
      <c r="B122" s="69">
        <f t="shared" si="43"/>
        <v>0</v>
      </c>
      <c r="C122" s="68">
        <f t="shared" si="43"/>
        <v>1</v>
      </c>
      <c r="D122" s="68">
        <f t="shared" si="43"/>
        <v>0</v>
      </c>
      <c r="E122" s="71">
        <f t="shared" si="43"/>
        <v>0</v>
      </c>
      <c r="F122" s="71">
        <f t="shared" si="43"/>
        <v>0</v>
      </c>
      <c r="G122" s="71">
        <f t="shared" si="43"/>
        <v>0</v>
      </c>
      <c r="H122" s="71">
        <f t="shared" si="43"/>
        <v>1</v>
      </c>
      <c r="I122" s="71">
        <f t="shared" si="43"/>
        <v>0</v>
      </c>
      <c r="J122" s="71">
        <f t="shared" si="43"/>
        <v>1</v>
      </c>
      <c r="K122" s="71">
        <f t="shared" si="43"/>
        <v>0</v>
      </c>
      <c r="L122" s="71">
        <f t="shared" si="43"/>
        <v>0</v>
      </c>
      <c r="M122" s="71">
        <f t="shared" si="43"/>
        <v>0</v>
      </c>
      <c r="N122" s="71">
        <f t="shared" si="43"/>
        <v>0</v>
      </c>
      <c r="O122" s="71">
        <f t="shared" si="43"/>
        <v>0</v>
      </c>
      <c r="P122" s="106"/>
      <c r="Q122" s="107">
        <f t="shared" si="44"/>
        <v>1</v>
      </c>
      <c r="R122" s="36"/>
      <c r="S122" s="143">
        <f t="shared" si="47"/>
        <v>0</v>
      </c>
      <c r="T122" s="252"/>
      <c r="U122" s="56" t="str">
        <f t="shared" si="45"/>
        <v>C3.4</v>
      </c>
      <c r="V122" s="57" t="str">
        <f t="shared" si="45"/>
        <v>Radioactive waste resulting from facility operations.</v>
      </c>
      <c r="W122" s="80"/>
      <c r="X122" s="81"/>
      <c r="Y122" s="110"/>
      <c r="Z122" s="46" t="str">
        <f>AB122</f>
        <v>C3.4</v>
      </c>
      <c r="AA122" s="60" t="str">
        <f>IF($X$2="a",AC122,AE122)</f>
        <v>Radioactive waste resulting from facility operations.</v>
      </c>
      <c r="AB122" s="48" t="s">
        <v>245</v>
      </c>
      <c r="AC122" s="111" t="s">
        <v>246</v>
      </c>
      <c r="AD122" s="112" t="str">
        <f>$AB122</f>
        <v>C3.4</v>
      </c>
      <c r="AE122" s="140" t="s">
        <v>246</v>
      </c>
      <c r="AF122" s="4"/>
      <c r="AG122" s="4"/>
      <c r="AH122" s="4"/>
      <c r="AI122" s="5"/>
      <c r="AJ122" s="5"/>
      <c r="AK122" s="5"/>
      <c r="AL122" s="5"/>
    </row>
    <row r="123" spans="1:38" ht="14" hidden="1" customHeight="1" outlineLevel="1">
      <c r="A123" s="162">
        <f t="shared" si="43"/>
        <v>1</v>
      </c>
      <c r="B123" s="163">
        <f t="shared" si="43"/>
        <v>0</v>
      </c>
      <c r="C123" s="162">
        <f t="shared" si="43"/>
        <v>1</v>
      </c>
      <c r="D123" s="162">
        <f t="shared" si="43"/>
        <v>0</v>
      </c>
      <c r="E123" s="150">
        <f t="shared" si="43"/>
        <v>0</v>
      </c>
      <c r="F123" s="150">
        <f t="shared" si="43"/>
        <v>0</v>
      </c>
      <c r="G123" s="150">
        <f t="shared" si="43"/>
        <v>0</v>
      </c>
      <c r="H123" s="150">
        <f t="shared" si="43"/>
        <v>1</v>
      </c>
      <c r="I123" s="150">
        <f t="shared" si="43"/>
        <v>0</v>
      </c>
      <c r="J123" s="150">
        <f t="shared" si="43"/>
        <v>1</v>
      </c>
      <c r="K123" s="150">
        <f t="shared" si="43"/>
        <v>0</v>
      </c>
      <c r="L123" s="150">
        <f t="shared" si="43"/>
        <v>0</v>
      </c>
      <c r="M123" s="150">
        <f t="shared" si="43"/>
        <v>0</v>
      </c>
      <c r="N123" s="150">
        <f t="shared" si="43"/>
        <v>0</v>
      </c>
      <c r="O123" s="150">
        <f t="shared" si="43"/>
        <v>0</v>
      </c>
      <c r="P123" s="164"/>
      <c r="Q123" s="150">
        <f t="shared" si="44"/>
        <v>1</v>
      </c>
      <c r="R123" s="36"/>
      <c r="S123" s="151">
        <f t="shared" si="47"/>
        <v>0</v>
      </c>
      <c r="T123" s="252"/>
      <c r="U123" s="56" t="str">
        <f t="shared" si="45"/>
        <v>C3.5</v>
      </c>
      <c r="V123" s="57" t="str">
        <f t="shared" si="45"/>
        <v>Liquid effluents from building operations that are sent off the site.</v>
      </c>
      <c r="W123" s="80"/>
      <c r="X123" s="81"/>
      <c r="Y123" s="110"/>
      <c r="Z123" s="46" t="str">
        <f>AB123</f>
        <v>C3.5</v>
      </c>
      <c r="AA123" s="60" t="str">
        <f>IF($X$2="a",AC123,AE123)</f>
        <v>Liquid effluents from building operations that are sent off the site.</v>
      </c>
      <c r="AB123" s="48" t="s">
        <v>247</v>
      </c>
      <c r="AC123" s="153" t="s">
        <v>248</v>
      </c>
      <c r="AD123" s="112" t="str">
        <f>$AB123</f>
        <v>C3.5</v>
      </c>
      <c r="AE123" s="154" t="s">
        <v>248</v>
      </c>
      <c r="AF123" s="4"/>
      <c r="AG123" s="4"/>
      <c r="AH123" s="4"/>
      <c r="AI123" s="5"/>
      <c r="AJ123" s="5"/>
      <c r="AK123" s="5"/>
      <c r="AL123" s="5"/>
    </row>
    <row r="124" spans="1:38" ht="15.75" customHeight="1" collapsed="1">
      <c r="A124" s="158">
        <f t="shared" si="43"/>
        <v>1</v>
      </c>
      <c r="B124" s="166">
        <f t="shared" si="43"/>
        <v>0</v>
      </c>
      <c r="C124" s="158">
        <f t="shared" si="43"/>
        <v>1</v>
      </c>
      <c r="D124" s="158">
        <f t="shared" si="43"/>
        <v>0</v>
      </c>
      <c r="E124" s="107">
        <f t="shared" si="43"/>
        <v>0</v>
      </c>
      <c r="F124" s="107">
        <f t="shared" si="43"/>
        <v>0</v>
      </c>
      <c r="G124" s="107">
        <f t="shared" si="43"/>
        <v>0</v>
      </c>
      <c r="H124" s="107">
        <f t="shared" si="43"/>
        <v>1</v>
      </c>
      <c r="I124" s="107">
        <f t="shared" si="43"/>
        <v>0</v>
      </c>
      <c r="J124" s="107">
        <f t="shared" si="43"/>
        <v>1</v>
      </c>
      <c r="K124" s="107">
        <f t="shared" si="43"/>
        <v>0</v>
      </c>
      <c r="L124" s="107">
        <f t="shared" si="43"/>
        <v>0</v>
      </c>
      <c r="M124" s="107">
        <f t="shared" si="43"/>
        <v>0</v>
      </c>
      <c r="N124" s="107">
        <f t="shared" si="43"/>
        <v>0</v>
      </c>
      <c r="O124" s="107">
        <f t="shared" si="43"/>
        <v>0</v>
      </c>
      <c r="P124" s="102"/>
      <c r="Q124" s="100">
        <f t="shared" si="44"/>
        <v>1</v>
      </c>
      <c r="R124" s="187">
        <f>IF($R$108=1,1,0)</f>
        <v>0</v>
      </c>
      <c r="S124" s="120">
        <f t="shared" si="47"/>
        <v>0</v>
      </c>
      <c r="T124" s="42" t="s">
        <v>249</v>
      </c>
      <c r="U124" s="256" t="str">
        <f>Z124</f>
        <v>Impacts on Project Site</v>
      </c>
      <c r="V124" s="257"/>
      <c r="W124" s="175"/>
      <c r="X124" s="81"/>
      <c r="Y124" s="45">
        <f>COUNTA(V125:V129)-COUNTIF(V125:V129,"N.A.")</f>
        <v>5</v>
      </c>
      <c r="Z124" s="46" t="str">
        <f>IF($X$2="a",AB124,AD124)</f>
        <v>Impacts on Project Site</v>
      </c>
      <c r="AA124" s="47"/>
      <c r="AB124" s="48" t="s">
        <v>250</v>
      </c>
      <c r="AC124" s="111"/>
      <c r="AD124" s="51" t="s">
        <v>251</v>
      </c>
      <c r="AE124" s="140"/>
      <c r="AF124" s="4"/>
      <c r="AG124" s="4"/>
      <c r="AH124" s="4"/>
      <c r="AI124" s="5"/>
      <c r="AJ124" s="5"/>
      <c r="AK124" s="5"/>
      <c r="AL124" s="5"/>
    </row>
    <row r="125" spans="1:38" ht="14" hidden="1" customHeight="1" outlineLevel="1">
      <c r="A125" s="68">
        <f t="shared" ref="A125:O138" si="48">IF(A$108=1,1,0)</f>
        <v>1</v>
      </c>
      <c r="B125" s="69">
        <f t="shared" si="48"/>
        <v>0</v>
      </c>
      <c r="C125" s="68">
        <f t="shared" si="48"/>
        <v>1</v>
      </c>
      <c r="D125" s="68">
        <f t="shared" si="48"/>
        <v>0</v>
      </c>
      <c r="E125" s="71">
        <f t="shared" si="48"/>
        <v>0</v>
      </c>
      <c r="F125" s="71">
        <f t="shared" si="48"/>
        <v>0</v>
      </c>
      <c r="G125" s="71">
        <f t="shared" si="48"/>
        <v>0</v>
      </c>
      <c r="H125" s="71">
        <f t="shared" si="48"/>
        <v>1</v>
      </c>
      <c r="I125" s="71">
        <f t="shared" si="48"/>
        <v>0</v>
      </c>
      <c r="J125" s="71">
        <f t="shared" si="48"/>
        <v>1</v>
      </c>
      <c r="K125" s="71">
        <f t="shared" si="48"/>
        <v>0</v>
      </c>
      <c r="L125" s="71">
        <f t="shared" si="48"/>
        <v>0</v>
      </c>
      <c r="M125" s="71">
        <f t="shared" si="48"/>
        <v>0</v>
      </c>
      <c r="N125" s="71">
        <f t="shared" si="48"/>
        <v>0</v>
      </c>
      <c r="O125" s="71">
        <f t="shared" si="48"/>
        <v>0</v>
      </c>
      <c r="P125" s="106"/>
      <c r="Q125" s="176"/>
      <c r="R125" s="174">
        <f>IF($R$108=1,1,0)</f>
        <v>0</v>
      </c>
      <c r="S125" s="176"/>
      <c r="T125" s="252"/>
      <c r="U125" s="56" t="str">
        <f t="shared" si="45"/>
        <v>C4.1</v>
      </c>
      <c r="V125" s="57" t="str">
        <f t="shared" si="45"/>
        <v>Impact of construction process on natural features of the site.</v>
      </c>
      <c r="W125" s="80"/>
      <c r="X125" s="81"/>
      <c r="Y125" s="110"/>
      <c r="Z125" s="46" t="str">
        <f>AB125</f>
        <v>C4.1</v>
      </c>
      <c r="AA125" s="60" t="str">
        <f>IF($X$2="a",AC125,AE125)</f>
        <v>Impact of construction process on natural features of the site.</v>
      </c>
      <c r="AB125" s="48" t="s">
        <v>252</v>
      </c>
      <c r="AC125" s="178" t="s">
        <v>253</v>
      </c>
      <c r="AD125" s="112" t="str">
        <f>$AB125</f>
        <v>C4.1</v>
      </c>
      <c r="AE125" s="145" t="s">
        <v>253</v>
      </c>
      <c r="AF125" s="4"/>
      <c r="AG125" s="4"/>
      <c r="AH125" s="4"/>
      <c r="AI125" s="5"/>
      <c r="AJ125" s="5"/>
      <c r="AK125" s="5"/>
      <c r="AL125" s="5"/>
    </row>
    <row r="126" spans="1:38" ht="14" hidden="1" customHeight="1" outlineLevel="1">
      <c r="A126" s="68">
        <f t="shared" si="48"/>
        <v>1</v>
      </c>
      <c r="B126" s="69">
        <f t="shared" si="48"/>
        <v>0</v>
      </c>
      <c r="C126" s="68">
        <f t="shared" si="48"/>
        <v>1</v>
      </c>
      <c r="D126" s="68">
        <f t="shared" si="48"/>
        <v>0</v>
      </c>
      <c r="E126" s="71">
        <f t="shared" si="48"/>
        <v>0</v>
      </c>
      <c r="F126" s="71">
        <f t="shared" si="48"/>
        <v>0</v>
      </c>
      <c r="G126" s="71">
        <f t="shared" si="48"/>
        <v>0</v>
      </c>
      <c r="H126" s="71">
        <f t="shared" si="48"/>
        <v>1</v>
      </c>
      <c r="I126" s="71">
        <f t="shared" si="48"/>
        <v>0</v>
      </c>
      <c r="J126" s="71">
        <f t="shared" si="48"/>
        <v>1</v>
      </c>
      <c r="K126" s="71">
        <f t="shared" si="48"/>
        <v>0</v>
      </c>
      <c r="L126" s="71">
        <f t="shared" si="48"/>
        <v>0</v>
      </c>
      <c r="M126" s="71">
        <f t="shared" si="48"/>
        <v>0</v>
      </c>
      <c r="N126" s="71">
        <f t="shared" si="48"/>
        <v>0</v>
      </c>
      <c r="O126" s="71">
        <f t="shared" si="48"/>
        <v>0</v>
      </c>
      <c r="P126" s="106"/>
      <c r="Q126" s="176"/>
      <c r="R126" s="174">
        <f>IF($R$108=1,1,0)</f>
        <v>0</v>
      </c>
      <c r="S126" s="176"/>
      <c r="T126" s="252"/>
      <c r="U126" s="56" t="str">
        <f t="shared" si="45"/>
        <v>C4.2</v>
      </c>
      <c r="V126" s="57" t="str">
        <f t="shared" si="45"/>
        <v>Impact of construction process or landscaping on soil stability or erosion.</v>
      </c>
      <c r="W126" s="80"/>
      <c r="X126" s="81"/>
      <c r="Y126" s="110"/>
      <c r="Z126" s="46" t="str">
        <f>AB126</f>
        <v>C4.2</v>
      </c>
      <c r="AA126" s="60" t="str">
        <f>IF($X$2="a",AC126,AE126)</f>
        <v>Impact of construction process or landscaping on soil stability or erosion.</v>
      </c>
      <c r="AB126" s="48" t="s">
        <v>254</v>
      </c>
      <c r="AC126" s="178" t="s">
        <v>255</v>
      </c>
      <c r="AD126" s="112" t="str">
        <f>$AB126</f>
        <v>C4.2</v>
      </c>
      <c r="AE126" s="145" t="s">
        <v>255</v>
      </c>
      <c r="AF126" s="4"/>
      <c r="AG126" s="4"/>
      <c r="AH126" s="4"/>
      <c r="AI126" s="5"/>
      <c r="AJ126" s="5"/>
      <c r="AK126" s="5"/>
      <c r="AL126" s="5"/>
    </row>
    <row r="127" spans="1:38" ht="14" hidden="1" customHeight="1" outlineLevel="1">
      <c r="A127" s="68">
        <f t="shared" si="48"/>
        <v>1</v>
      </c>
      <c r="B127" s="69">
        <f t="shared" si="48"/>
        <v>0</v>
      </c>
      <c r="C127" s="68">
        <f t="shared" si="48"/>
        <v>1</v>
      </c>
      <c r="D127" s="68">
        <f t="shared" si="48"/>
        <v>0</v>
      </c>
      <c r="E127" s="71">
        <f t="shared" si="48"/>
        <v>0</v>
      </c>
      <c r="F127" s="71">
        <f t="shared" si="48"/>
        <v>0</v>
      </c>
      <c r="G127" s="71">
        <f t="shared" si="48"/>
        <v>0</v>
      </c>
      <c r="H127" s="71">
        <f t="shared" si="48"/>
        <v>1</v>
      </c>
      <c r="I127" s="71">
        <f t="shared" si="48"/>
        <v>0</v>
      </c>
      <c r="J127" s="71">
        <f t="shared" si="48"/>
        <v>1</v>
      </c>
      <c r="K127" s="71">
        <f t="shared" si="48"/>
        <v>0</v>
      </c>
      <c r="L127" s="71">
        <f t="shared" si="48"/>
        <v>0</v>
      </c>
      <c r="M127" s="71">
        <f t="shared" si="48"/>
        <v>0</v>
      </c>
      <c r="N127" s="71">
        <f t="shared" si="48"/>
        <v>0</v>
      </c>
      <c r="O127" s="71">
        <f t="shared" si="48"/>
        <v>0</v>
      </c>
      <c r="P127" s="106"/>
      <c r="Q127" s="107">
        <f t="shared" si="44"/>
        <v>1</v>
      </c>
      <c r="R127" s="36"/>
      <c r="S127" s="143">
        <f t="shared" si="47"/>
        <v>0</v>
      </c>
      <c r="T127" s="252"/>
      <c r="U127" s="56" t="str">
        <f t="shared" si="45"/>
        <v>C4.3</v>
      </c>
      <c r="V127" s="57" t="str">
        <f t="shared" si="45"/>
        <v>Recharge of groundwater through permeable paving or landscaping.</v>
      </c>
      <c r="W127" s="80"/>
      <c r="X127" s="81"/>
      <c r="Y127" s="110"/>
      <c r="Z127" s="46" t="str">
        <f>AB127</f>
        <v>C4.3</v>
      </c>
      <c r="AA127" s="60" t="str">
        <f>IF($X$2="a",AC127,AE127)</f>
        <v>Recharge of groundwater through permeable paving or landscaping.</v>
      </c>
      <c r="AB127" s="48" t="s">
        <v>256</v>
      </c>
      <c r="AC127" s="111" t="s">
        <v>257</v>
      </c>
      <c r="AD127" s="112" t="str">
        <f>$AB127</f>
        <v>C4.3</v>
      </c>
      <c r="AE127" s="140" t="s">
        <v>257</v>
      </c>
      <c r="AF127" s="4"/>
      <c r="AG127" s="4"/>
      <c r="AH127" s="4"/>
      <c r="AI127" s="5"/>
      <c r="AJ127" s="5"/>
      <c r="AK127" s="5"/>
      <c r="AL127" s="5"/>
    </row>
    <row r="128" spans="1:38" ht="14" hidden="1" customHeight="1" outlineLevel="1">
      <c r="A128" s="68">
        <f t="shared" si="48"/>
        <v>1</v>
      </c>
      <c r="B128" s="69">
        <f t="shared" si="48"/>
        <v>0</v>
      </c>
      <c r="C128" s="68">
        <f t="shared" si="48"/>
        <v>1</v>
      </c>
      <c r="D128" s="68">
        <f t="shared" si="48"/>
        <v>0</v>
      </c>
      <c r="E128" s="71">
        <f t="shared" si="48"/>
        <v>0</v>
      </c>
      <c r="F128" s="71">
        <f t="shared" si="48"/>
        <v>0</v>
      </c>
      <c r="G128" s="71">
        <f t="shared" si="48"/>
        <v>0</v>
      </c>
      <c r="H128" s="71">
        <f t="shared" si="48"/>
        <v>1</v>
      </c>
      <c r="I128" s="71">
        <f t="shared" si="48"/>
        <v>0</v>
      </c>
      <c r="J128" s="71">
        <f t="shared" si="48"/>
        <v>1</v>
      </c>
      <c r="K128" s="71">
        <f t="shared" si="48"/>
        <v>0</v>
      </c>
      <c r="L128" s="71">
        <f t="shared" si="48"/>
        <v>0</v>
      </c>
      <c r="M128" s="71">
        <f t="shared" si="48"/>
        <v>0</v>
      </c>
      <c r="N128" s="71">
        <f t="shared" si="48"/>
        <v>0</v>
      </c>
      <c r="O128" s="71">
        <f t="shared" si="48"/>
        <v>0</v>
      </c>
      <c r="P128" s="106"/>
      <c r="Q128" s="107">
        <f t="shared" si="44"/>
        <v>1</v>
      </c>
      <c r="R128" s="36"/>
      <c r="S128" s="143">
        <f t="shared" si="47"/>
        <v>0</v>
      </c>
      <c r="T128" s="252"/>
      <c r="U128" s="56" t="str">
        <f t="shared" si="45"/>
        <v>C4.4</v>
      </c>
      <c r="V128" s="57" t="str">
        <f t="shared" si="45"/>
        <v>Changes in biodiversity on the site.</v>
      </c>
      <c r="W128" s="80"/>
      <c r="X128" s="81"/>
      <c r="Y128" s="110"/>
      <c r="Z128" s="46" t="str">
        <f>AB128</f>
        <v>C4.4</v>
      </c>
      <c r="AA128" s="60" t="str">
        <f>IF($X$2="a",AC128,AE128)</f>
        <v>Changes in biodiversity on the site.</v>
      </c>
      <c r="AB128" s="48" t="s">
        <v>258</v>
      </c>
      <c r="AC128" s="111" t="s">
        <v>259</v>
      </c>
      <c r="AD128" s="112" t="str">
        <f>$AB128</f>
        <v>C4.4</v>
      </c>
      <c r="AE128" s="140" t="s">
        <v>259</v>
      </c>
      <c r="AF128" s="4"/>
      <c r="AG128" s="4"/>
      <c r="AH128" s="4"/>
      <c r="AI128" s="5"/>
      <c r="AJ128" s="5"/>
      <c r="AK128" s="5"/>
      <c r="AL128" s="5"/>
    </row>
    <row r="129" spans="1:38" ht="14" hidden="1" customHeight="1" outlineLevel="1">
      <c r="A129" s="162">
        <f t="shared" si="48"/>
        <v>1</v>
      </c>
      <c r="B129" s="163">
        <f t="shared" si="48"/>
        <v>0</v>
      </c>
      <c r="C129" s="68">
        <f t="shared" si="48"/>
        <v>1</v>
      </c>
      <c r="D129" s="113">
        <f t="shared" si="48"/>
        <v>0</v>
      </c>
      <c r="E129" s="150">
        <f t="shared" si="48"/>
        <v>0</v>
      </c>
      <c r="F129" s="150">
        <f t="shared" si="48"/>
        <v>0</v>
      </c>
      <c r="G129" s="150">
        <f t="shared" si="48"/>
        <v>0</v>
      </c>
      <c r="H129" s="150">
        <f t="shared" si="48"/>
        <v>1</v>
      </c>
      <c r="I129" s="150">
        <f t="shared" si="48"/>
        <v>0</v>
      </c>
      <c r="J129" s="150">
        <f t="shared" si="48"/>
        <v>1</v>
      </c>
      <c r="K129" s="150">
        <f t="shared" si="48"/>
        <v>0</v>
      </c>
      <c r="L129" s="150">
        <f t="shared" si="48"/>
        <v>0</v>
      </c>
      <c r="M129" s="150">
        <f t="shared" si="48"/>
        <v>0</v>
      </c>
      <c r="N129" s="150">
        <f t="shared" si="48"/>
        <v>0</v>
      </c>
      <c r="O129" s="115">
        <f t="shared" si="48"/>
        <v>0</v>
      </c>
      <c r="P129" s="164"/>
      <c r="Q129" s="150">
        <f t="shared" si="44"/>
        <v>1</v>
      </c>
      <c r="R129" s="36"/>
      <c r="S129" s="151">
        <f t="shared" si="47"/>
        <v>0</v>
      </c>
      <c r="T129" s="252"/>
      <c r="U129" s="56" t="str">
        <f t="shared" si="45"/>
        <v>C4.5</v>
      </c>
      <c r="V129" s="57" t="str">
        <f t="shared" si="45"/>
        <v>Adverse wind conditions at grade around tall buildings.</v>
      </c>
      <c r="W129" s="80"/>
      <c r="X129" s="81"/>
      <c r="Y129" s="110"/>
      <c r="Z129" s="46" t="str">
        <f>AB129</f>
        <v>C4.5</v>
      </c>
      <c r="AA129" s="60" t="str">
        <f>IF($X$2="a",AC129,AE129)</f>
        <v>Adverse wind conditions at grade around tall buildings.</v>
      </c>
      <c r="AB129" s="48" t="s">
        <v>260</v>
      </c>
      <c r="AC129" s="111" t="s">
        <v>261</v>
      </c>
      <c r="AD129" s="112" t="str">
        <f>$AB129</f>
        <v>C4.5</v>
      </c>
      <c r="AE129" s="140" t="s">
        <v>261</v>
      </c>
      <c r="AF129" s="4"/>
      <c r="AG129" s="4"/>
      <c r="AH129" s="4"/>
      <c r="AI129" s="5"/>
      <c r="AJ129" s="5"/>
      <c r="AK129" s="5"/>
      <c r="AL129" s="5"/>
    </row>
    <row r="130" spans="1:38" ht="15.75" customHeight="1" collapsed="1" thickBot="1">
      <c r="A130" s="158">
        <f t="shared" si="48"/>
        <v>1</v>
      </c>
      <c r="B130" s="166">
        <f t="shared" si="48"/>
        <v>0</v>
      </c>
      <c r="C130" s="158">
        <f t="shared" si="48"/>
        <v>1</v>
      </c>
      <c r="D130" s="97">
        <f t="shared" si="48"/>
        <v>0</v>
      </c>
      <c r="E130" s="107">
        <f t="shared" si="48"/>
        <v>0</v>
      </c>
      <c r="F130" s="107">
        <f t="shared" si="48"/>
        <v>0</v>
      </c>
      <c r="G130" s="107">
        <f t="shared" si="48"/>
        <v>0</v>
      </c>
      <c r="H130" s="107">
        <f t="shared" si="48"/>
        <v>1</v>
      </c>
      <c r="I130" s="107">
        <f t="shared" si="48"/>
        <v>0</v>
      </c>
      <c r="J130" s="107">
        <f t="shared" si="48"/>
        <v>1</v>
      </c>
      <c r="K130" s="107">
        <f t="shared" si="48"/>
        <v>0</v>
      </c>
      <c r="L130" s="107">
        <f t="shared" si="48"/>
        <v>0</v>
      </c>
      <c r="M130" s="107">
        <f t="shared" si="48"/>
        <v>0</v>
      </c>
      <c r="N130" s="107">
        <f t="shared" si="48"/>
        <v>0</v>
      </c>
      <c r="O130" s="100">
        <f t="shared" si="48"/>
        <v>0</v>
      </c>
      <c r="P130" s="102"/>
      <c r="Q130" s="100">
        <f t="shared" si="44"/>
        <v>1</v>
      </c>
      <c r="R130" s="187">
        <f>IF($R$108=1,1,0)</f>
        <v>0</v>
      </c>
      <c r="S130" s="120">
        <f t="shared" si="47"/>
        <v>0</v>
      </c>
      <c r="T130" s="42" t="s">
        <v>262</v>
      </c>
      <c r="U130" s="256" t="str">
        <f>Z130</f>
        <v>Other Local and Regional Impacts</v>
      </c>
      <c r="V130" s="257"/>
      <c r="W130" s="175"/>
      <c r="X130" s="81"/>
      <c r="Y130" s="45">
        <f>COUNTA(V131:V138)-COUNTIF(V131:V138,"N.A.")</f>
        <v>8</v>
      </c>
      <c r="Z130" s="46" t="str">
        <f>IF($X$2="a",AB130,AD130)</f>
        <v>Other Local and Regional Impacts</v>
      </c>
      <c r="AA130" s="47"/>
      <c r="AB130" s="48" t="s">
        <v>263</v>
      </c>
      <c r="AC130" s="111"/>
      <c r="AD130" s="51" t="s">
        <v>263</v>
      </c>
      <c r="AE130" s="140"/>
      <c r="AF130" s="4"/>
      <c r="AG130" s="4"/>
      <c r="AH130" s="4"/>
      <c r="AI130" s="5"/>
      <c r="AJ130" s="5"/>
      <c r="AK130" s="5"/>
      <c r="AL130" s="5"/>
    </row>
    <row r="131" spans="1:38" ht="14" hidden="1" customHeight="1" outlineLevel="1">
      <c r="A131" s="68">
        <f t="shared" si="48"/>
        <v>1</v>
      </c>
      <c r="B131" s="69">
        <f t="shared" si="48"/>
        <v>0</v>
      </c>
      <c r="C131" s="68">
        <f t="shared" si="48"/>
        <v>1</v>
      </c>
      <c r="D131" s="68">
        <f t="shared" si="48"/>
        <v>0</v>
      </c>
      <c r="E131" s="71">
        <f t="shared" si="48"/>
        <v>0</v>
      </c>
      <c r="F131" s="71">
        <f t="shared" si="48"/>
        <v>0</v>
      </c>
      <c r="G131" s="71">
        <f t="shared" si="48"/>
        <v>0</v>
      </c>
      <c r="H131" s="71">
        <f t="shared" si="48"/>
        <v>1</v>
      </c>
      <c r="I131" s="71">
        <f t="shared" si="48"/>
        <v>0</v>
      </c>
      <c r="J131" s="71">
        <f t="shared" si="48"/>
        <v>1</v>
      </c>
      <c r="K131" s="71">
        <f t="shared" si="48"/>
        <v>0</v>
      </c>
      <c r="L131" s="71">
        <f t="shared" si="48"/>
        <v>0</v>
      </c>
      <c r="M131" s="71">
        <f t="shared" si="48"/>
        <v>0</v>
      </c>
      <c r="N131" s="71">
        <f t="shared" si="48"/>
        <v>0</v>
      </c>
      <c r="O131" s="71">
        <f t="shared" si="48"/>
        <v>0</v>
      </c>
      <c r="P131" s="106"/>
      <c r="Q131" s="107">
        <f t="shared" si="44"/>
        <v>1</v>
      </c>
      <c r="R131" s="36"/>
      <c r="S131" s="143">
        <f t="shared" si="47"/>
        <v>0</v>
      </c>
      <c r="T131" s="252"/>
      <c r="U131" s="56" t="str">
        <f t="shared" si="45"/>
        <v>C5.1</v>
      </c>
      <c r="V131" s="57" t="str">
        <f t="shared" si="45"/>
        <v>Impact on access to daylight or solar energy potential of adjacent property</v>
      </c>
      <c r="W131" s="80"/>
      <c r="X131" s="81"/>
      <c r="Y131" s="110"/>
      <c r="Z131" s="46" t="str">
        <f t="shared" ref="Z131:Z138" si="49">AB131</f>
        <v>C5.1</v>
      </c>
      <c r="AA131" s="60" t="str">
        <f t="shared" ref="AA131:AA138" si="50">IF($X$2="a",AC131,AE131)</f>
        <v>Impact on access to daylight or solar energy potential of adjacent property</v>
      </c>
      <c r="AB131" s="48" t="s">
        <v>264</v>
      </c>
      <c r="AC131" s="111" t="s">
        <v>265</v>
      </c>
      <c r="AD131" s="112" t="str">
        <f t="shared" ref="AD131:AD138" si="51">$AB131</f>
        <v>C5.1</v>
      </c>
      <c r="AE131" s="140" t="s">
        <v>265</v>
      </c>
      <c r="AF131" s="4"/>
      <c r="AG131" s="4"/>
      <c r="AH131" s="4"/>
      <c r="AI131" s="5"/>
      <c r="AJ131" s="5"/>
      <c r="AK131" s="5"/>
      <c r="AL131" s="5"/>
    </row>
    <row r="132" spans="1:38" ht="14" hidden="1" customHeight="1" outlineLevel="1">
      <c r="A132" s="68">
        <f t="shared" si="48"/>
        <v>1</v>
      </c>
      <c r="B132" s="69">
        <f t="shared" si="48"/>
        <v>0</v>
      </c>
      <c r="C132" s="68">
        <f t="shared" si="48"/>
        <v>1</v>
      </c>
      <c r="D132" s="68">
        <f t="shared" si="48"/>
        <v>0</v>
      </c>
      <c r="E132" s="71">
        <f t="shared" si="48"/>
        <v>0</v>
      </c>
      <c r="F132" s="71">
        <f t="shared" si="48"/>
        <v>0</v>
      </c>
      <c r="G132" s="71">
        <f t="shared" si="48"/>
        <v>0</v>
      </c>
      <c r="H132" s="71">
        <f t="shared" si="48"/>
        <v>1</v>
      </c>
      <c r="I132" s="71">
        <f t="shared" si="48"/>
        <v>0</v>
      </c>
      <c r="J132" s="71">
        <f t="shared" si="48"/>
        <v>1</v>
      </c>
      <c r="K132" s="71">
        <f t="shared" si="48"/>
        <v>0</v>
      </c>
      <c r="L132" s="71">
        <f t="shared" si="48"/>
        <v>0</v>
      </c>
      <c r="M132" s="71">
        <f t="shared" si="48"/>
        <v>0</v>
      </c>
      <c r="N132" s="71">
        <f t="shared" si="48"/>
        <v>0</v>
      </c>
      <c r="O132" s="71">
        <f t="shared" si="48"/>
        <v>0</v>
      </c>
      <c r="P132" s="106"/>
      <c r="Q132" s="176"/>
      <c r="R132" s="174">
        <f>IF($R$108=1,1,0)</f>
        <v>0</v>
      </c>
      <c r="S132" s="176"/>
      <c r="T132" s="252"/>
      <c r="U132" s="56" t="str">
        <f t="shared" si="45"/>
        <v>C5.2</v>
      </c>
      <c r="V132" s="57" t="str">
        <f t="shared" si="45"/>
        <v>Impact of construction process on local residents and commercial facility users.</v>
      </c>
      <c r="W132" s="80"/>
      <c r="X132" s="81"/>
      <c r="Y132" s="110"/>
      <c r="Z132" s="46" t="str">
        <f t="shared" si="49"/>
        <v>C5.2</v>
      </c>
      <c r="AA132" s="60" t="str">
        <f t="shared" si="50"/>
        <v>Impact of construction process on local residents and commercial facility users.</v>
      </c>
      <c r="AB132" s="48" t="s">
        <v>266</v>
      </c>
      <c r="AC132" s="111" t="s">
        <v>267</v>
      </c>
      <c r="AD132" s="112" t="str">
        <f t="shared" si="51"/>
        <v>C5.2</v>
      </c>
      <c r="AE132" s="140" t="s">
        <v>268</v>
      </c>
      <c r="AF132" s="4"/>
      <c r="AG132" s="4"/>
      <c r="AH132" s="4"/>
      <c r="AI132" s="5"/>
      <c r="AJ132" s="5"/>
      <c r="AK132" s="5"/>
      <c r="AL132" s="5"/>
    </row>
    <row r="133" spans="1:38" ht="15.75" hidden="1" customHeight="1" outlineLevel="1">
      <c r="A133" s="68">
        <f t="shared" si="48"/>
        <v>1</v>
      </c>
      <c r="B133" s="69">
        <f t="shared" si="48"/>
        <v>0</v>
      </c>
      <c r="C133" s="68">
        <f t="shared" si="48"/>
        <v>1</v>
      </c>
      <c r="D133" s="68">
        <f t="shared" si="48"/>
        <v>0</v>
      </c>
      <c r="E133" s="71">
        <f t="shared" si="48"/>
        <v>0</v>
      </c>
      <c r="F133" s="71">
        <f t="shared" si="48"/>
        <v>0</v>
      </c>
      <c r="G133" s="71">
        <f t="shared" si="48"/>
        <v>0</v>
      </c>
      <c r="H133" s="71">
        <f t="shared" si="48"/>
        <v>1</v>
      </c>
      <c r="I133" s="71">
        <f t="shared" si="48"/>
        <v>0</v>
      </c>
      <c r="J133" s="71">
        <f t="shared" si="48"/>
        <v>1</v>
      </c>
      <c r="K133" s="71">
        <f t="shared" si="48"/>
        <v>0</v>
      </c>
      <c r="L133" s="71">
        <f t="shared" si="48"/>
        <v>0</v>
      </c>
      <c r="M133" s="71">
        <f t="shared" si="48"/>
        <v>0</v>
      </c>
      <c r="N133" s="71">
        <f t="shared" si="48"/>
        <v>0</v>
      </c>
      <c r="O133" s="71">
        <f t="shared" si="48"/>
        <v>0</v>
      </c>
      <c r="P133" s="106"/>
      <c r="Q133" s="71">
        <f t="shared" si="44"/>
        <v>1</v>
      </c>
      <c r="R133" s="36"/>
      <c r="S133" s="103">
        <f t="shared" si="47"/>
        <v>0</v>
      </c>
      <c r="T133" s="252"/>
      <c r="U133" s="56" t="str">
        <f t="shared" si="45"/>
        <v>C5.3</v>
      </c>
      <c r="V133" s="57" t="str">
        <f t="shared" si="45"/>
        <v>Impact of building user population on peak load capacity of public transport system.</v>
      </c>
      <c r="W133" s="80"/>
      <c r="X133" s="81"/>
      <c r="Y133" s="59"/>
      <c r="Z133" s="46" t="str">
        <f t="shared" si="49"/>
        <v>C5.3</v>
      </c>
      <c r="AA133" s="60" t="str">
        <f t="shared" si="50"/>
        <v>Impact of building user population on peak load capacity of public transport system.</v>
      </c>
      <c r="AB133" s="48" t="s">
        <v>269</v>
      </c>
      <c r="AC133" s="111" t="s">
        <v>270</v>
      </c>
      <c r="AD133" s="112" t="str">
        <f t="shared" si="51"/>
        <v>C5.3</v>
      </c>
      <c r="AE133" s="140" t="s">
        <v>271</v>
      </c>
      <c r="AF133" s="4"/>
      <c r="AG133" s="4"/>
      <c r="AH133" s="4"/>
      <c r="AI133" s="5"/>
      <c r="AJ133" s="5"/>
      <c r="AK133" s="5"/>
      <c r="AL133" s="5"/>
    </row>
    <row r="134" spans="1:38" ht="14" hidden="1" customHeight="1" outlineLevel="1">
      <c r="A134" s="68">
        <f t="shared" si="48"/>
        <v>1</v>
      </c>
      <c r="B134" s="69">
        <f t="shared" si="48"/>
        <v>0</v>
      </c>
      <c r="C134" s="68">
        <f t="shared" si="48"/>
        <v>1</v>
      </c>
      <c r="D134" s="68">
        <f t="shared" si="48"/>
        <v>0</v>
      </c>
      <c r="E134" s="71">
        <f t="shared" si="48"/>
        <v>0</v>
      </c>
      <c r="F134" s="71">
        <f t="shared" si="48"/>
        <v>0</v>
      </c>
      <c r="G134" s="71">
        <f t="shared" si="48"/>
        <v>0</v>
      </c>
      <c r="H134" s="71">
        <f t="shared" si="48"/>
        <v>1</v>
      </c>
      <c r="I134" s="71">
        <f t="shared" si="48"/>
        <v>0</v>
      </c>
      <c r="J134" s="71">
        <f t="shared" si="48"/>
        <v>1</v>
      </c>
      <c r="K134" s="71">
        <f t="shared" si="48"/>
        <v>0</v>
      </c>
      <c r="L134" s="71">
        <f t="shared" si="48"/>
        <v>0</v>
      </c>
      <c r="M134" s="71">
        <f t="shared" si="48"/>
        <v>0</v>
      </c>
      <c r="N134" s="71">
        <f t="shared" si="48"/>
        <v>0</v>
      </c>
      <c r="O134" s="71">
        <f t="shared" si="48"/>
        <v>0</v>
      </c>
      <c r="P134" s="106"/>
      <c r="Q134" s="71">
        <f t="shared" si="44"/>
        <v>1</v>
      </c>
      <c r="R134" s="36"/>
      <c r="S134" s="103">
        <f t="shared" si="47"/>
        <v>0</v>
      </c>
      <c r="T134" s="252"/>
      <c r="U134" s="56" t="str">
        <f t="shared" si="45"/>
        <v>C5.4</v>
      </c>
      <c r="V134" s="57" t="str">
        <f t="shared" si="45"/>
        <v>Impact of private vehicles used by building population on peak load capacity of local road system.</v>
      </c>
      <c r="W134" s="80"/>
      <c r="X134" s="81"/>
      <c r="Y134" s="59"/>
      <c r="Z134" s="46" t="str">
        <f t="shared" si="49"/>
        <v>C5.4</v>
      </c>
      <c r="AA134" s="60" t="str">
        <f t="shared" si="50"/>
        <v>Impact of private vehicles used by building population on peak load capacity of local road system.</v>
      </c>
      <c r="AB134" s="48" t="s">
        <v>272</v>
      </c>
      <c r="AC134" s="111" t="s">
        <v>273</v>
      </c>
      <c r="AD134" s="112" t="str">
        <f t="shared" si="51"/>
        <v>C5.4</v>
      </c>
      <c r="AE134" s="140" t="s">
        <v>274</v>
      </c>
      <c r="AF134" s="4"/>
      <c r="AG134" s="4"/>
      <c r="AH134" s="4"/>
      <c r="AI134" s="5"/>
      <c r="AJ134" s="5"/>
      <c r="AK134" s="5"/>
      <c r="AL134" s="5"/>
    </row>
    <row r="135" spans="1:38" ht="15.75" hidden="1" customHeight="1" outlineLevel="1">
      <c r="A135" s="68">
        <f t="shared" si="48"/>
        <v>1</v>
      </c>
      <c r="B135" s="69">
        <f t="shared" si="48"/>
        <v>0</v>
      </c>
      <c r="C135" s="68">
        <f t="shared" si="48"/>
        <v>1</v>
      </c>
      <c r="D135" s="68">
        <f t="shared" si="48"/>
        <v>0</v>
      </c>
      <c r="E135" s="71">
        <f t="shared" si="48"/>
        <v>0</v>
      </c>
      <c r="F135" s="71">
        <f t="shared" si="48"/>
        <v>0</v>
      </c>
      <c r="G135" s="71">
        <f t="shared" si="48"/>
        <v>0</v>
      </c>
      <c r="H135" s="71">
        <f t="shared" si="48"/>
        <v>1</v>
      </c>
      <c r="I135" s="71">
        <f t="shared" si="48"/>
        <v>0</v>
      </c>
      <c r="J135" s="71">
        <f t="shared" si="48"/>
        <v>1</v>
      </c>
      <c r="K135" s="71">
        <f t="shared" si="48"/>
        <v>0</v>
      </c>
      <c r="L135" s="71">
        <f t="shared" si="48"/>
        <v>0</v>
      </c>
      <c r="M135" s="71">
        <f t="shared" si="48"/>
        <v>0</v>
      </c>
      <c r="N135" s="71">
        <f t="shared" si="48"/>
        <v>0</v>
      </c>
      <c r="O135" s="71">
        <f t="shared" si="48"/>
        <v>0</v>
      </c>
      <c r="P135" s="106"/>
      <c r="Q135" s="71">
        <f t="shared" si="44"/>
        <v>1</v>
      </c>
      <c r="R135" s="36"/>
      <c r="S135" s="103">
        <f t="shared" si="47"/>
        <v>0</v>
      </c>
      <c r="T135" s="252"/>
      <c r="U135" s="56" t="str">
        <f t="shared" si="45"/>
        <v>C5.5</v>
      </c>
      <c r="V135" s="57" t="str">
        <f t="shared" si="45"/>
        <v>Potential for project operations to contaminate nearby bodies of water.</v>
      </c>
      <c r="W135" s="80"/>
      <c r="X135" s="81"/>
      <c r="Y135" s="59"/>
      <c r="Z135" s="46" t="str">
        <f t="shared" si="49"/>
        <v>C5.5</v>
      </c>
      <c r="AA135" s="60" t="str">
        <f t="shared" si="50"/>
        <v>Potential for project operations to contaminate nearby bodies of water.</v>
      </c>
      <c r="AB135" s="48" t="s">
        <v>275</v>
      </c>
      <c r="AC135" s="111" t="s">
        <v>276</v>
      </c>
      <c r="AD135" s="112" t="str">
        <f t="shared" si="51"/>
        <v>C5.5</v>
      </c>
      <c r="AE135" s="140" t="s">
        <v>276</v>
      </c>
      <c r="AF135" s="4"/>
      <c r="AG135" s="4"/>
      <c r="AH135" s="4"/>
      <c r="AI135" s="5"/>
      <c r="AJ135" s="5"/>
      <c r="AK135" s="5"/>
      <c r="AL135" s="5"/>
    </row>
    <row r="136" spans="1:38" ht="14" hidden="1" customHeight="1" outlineLevel="1">
      <c r="A136" s="68">
        <f t="shared" si="48"/>
        <v>1</v>
      </c>
      <c r="B136" s="69">
        <f t="shared" si="48"/>
        <v>0</v>
      </c>
      <c r="C136" s="68">
        <f t="shared" si="48"/>
        <v>1</v>
      </c>
      <c r="D136" s="68">
        <f t="shared" si="48"/>
        <v>0</v>
      </c>
      <c r="E136" s="71">
        <f t="shared" si="48"/>
        <v>0</v>
      </c>
      <c r="F136" s="71">
        <f t="shared" si="48"/>
        <v>0</v>
      </c>
      <c r="G136" s="71">
        <f t="shared" si="48"/>
        <v>0</v>
      </c>
      <c r="H136" s="71">
        <f t="shared" si="48"/>
        <v>1</v>
      </c>
      <c r="I136" s="71">
        <f t="shared" si="48"/>
        <v>0</v>
      </c>
      <c r="J136" s="71">
        <f t="shared" si="48"/>
        <v>1</v>
      </c>
      <c r="K136" s="71">
        <f t="shared" si="48"/>
        <v>0</v>
      </c>
      <c r="L136" s="71">
        <f t="shared" si="48"/>
        <v>0</v>
      </c>
      <c r="M136" s="71">
        <f t="shared" si="48"/>
        <v>0</v>
      </c>
      <c r="N136" s="71">
        <f t="shared" si="48"/>
        <v>0</v>
      </c>
      <c r="O136" s="71">
        <f t="shared" si="48"/>
        <v>0</v>
      </c>
      <c r="P136" s="106"/>
      <c r="Q136" s="107">
        <f t="shared" si="44"/>
        <v>1</v>
      </c>
      <c r="R136" s="36"/>
      <c r="S136" s="143">
        <f t="shared" si="47"/>
        <v>0</v>
      </c>
      <c r="T136" s="252"/>
      <c r="U136" s="56" t="str">
        <f t="shared" si="45"/>
        <v>C5.6</v>
      </c>
      <c r="V136" s="57" t="str">
        <f t="shared" si="45"/>
        <v>Cumulative (annual) thermal changes to lake water or sub-surface aquifers.</v>
      </c>
      <c r="W136" s="80"/>
      <c r="X136" s="81"/>
      <c r="Y136" s="110"/>
      <c r="Z136" s="46" t="str">
        <f t="shared" si="49"/>
        <v>C5.6</v>
      </c>
      <c r="AA136" s="60" t="str">
        <f t="shared" si="50"/>
        <v>Cumulative (annual) thermal changes to lake water or sub-surface aquifers.</v>
      </c>
      <c r="AB136" s="48" t="s">
        <v>277</v>
      </c>
      <c r="AC136" s="111" t="s">
        <v>278</v>
      </c>
      <c r="AD136" s="112" t="str">
        <f t="shared" si="51"/>
        <v>C5.6</v>
      </c>
      <c r="AE136" s="140" t="s">
        <v>278</v>
      </c>
      <c r="AF136" s="4"/>
      <c r="AG136" s="4"/>
      <c r="AH136" s="4"/>
      <c r="AI136" s="5"/>
      <c r="AJ136" s="5"/>
      <c r="AK136" s="5"/>
      <c r="AL136" s="5"/>
    </row>
    <row r="137" spans="1:38" ht="14" hidden="1" customHeight="1" outlineLevel="1">
      <c r="A137" s="68">
        <f t="shared" si="48"/>
        <v>1</v>
      </c>
      <c r="B137" s="69">
        <f t="shared" si="48"/>
        <v>0</v>
      </c>
      <c r="C137" s="68">
        <f t="shared" si="48"/>
        <v>1</v>
      </c>
      <c r="D137" s="68">
        <f t="shared" si="48"/>
        <v>0</v>
      </c>
      <c r="E137" s="71">
        <f t="shared" si="48"/>
        <v>0</v>
      </c>
      <c r="F137" s="71">
        <f t="shared" si="48"/>
        <v>0</v>
      </c>
      <c r="G137" s="71">
        <f t="shared" si="48"/>
        <v>0</v>
      </c>
      <c r="H137" s="71">
        <f t="shared" si="48"/>
        <v>1</v>
      </c>
      <c r="I137" s="71">
        <f t="shared" si="48"/>
        <v>0</v>
      </c>
      <c r="J137" s="71">
        <f t="shared" si="48"/>
        <v>1</v>
      </c>
      <c r="K137" s="71">
        <f t="shared" si="48"/>
        <v>0</v>
      </c>
      <c r="L137" s="71">
        <f t="shared" si="48"/>
        <v>0</v>
      </c>
      <c r="M137" s="71">
        <f t="shared" si="48"/>
        <v>0</v>
      </c>
      <c r="N137" s="71">
        <f t="shared" si="48"/>
        <v>0</v>
      </c>
      <c r="O137" s="71">
        <f>IF(O$108=1,1,0)</f>
        <v>0</v>
      </c>
      <c r="P137" s="106"/>
      <c r="Q137" s="107">
        <f t="shared" si="44"/>
        <v>1</v>
      </c>
      <c r="R137" s="174">
        <f>IF($R$108=1,1,0)</f>
        <v>0</v>
      </c>
      <c r="S137" s="143">
        <f t="shared" si="47"/>
        <v>0</v>
      </c>
      <c r="T137" s="252"/>
      <c r="U137" s="56" t="str">
        <f t="shared" si="45"/>
        <v>C5.7</v>
      </c>
      <c r="V137" s="57" t="str">
        <f t="shared" si="45"/>
        <v>Contribution to Heat Island Effect from roofing, landscaping and paved areas.</v>
      </c>
      <c r="W137" s="80"/>
      <c r="X137" s="81"/>
      <c r="Y137" s="110"/>
      <c r="Z137" s="46" t="str">
        <f t="shared" si="49"/>
        <v>C5.7</v>
      </c>
      <c r="AA137" s="60" t="str">
        <f t="shared" si="50"/>
        <v>Contribution to Heat Island Effect from roofing, landscaping and paved areas.</v>
      </c>
      <c r="AB137" s="48" t="s">
        <v>279</v>
      </c>
      <c r="AC137" s="111" t="s">
        <v>280</v>
      </c>
      <c r="AD137" s="112" t="str">
        <f t="shared" si="51"/>
        <v>C5.7</v>
      </c>
      <c r="AE137" s="140" t="s">
        <v>280</v>
      </c>
      <c r="AF137" s="4"/>
      <c r="AG137" s="4"/>
      <c r="AH137" s="4"/>
      <c r="AI137" s="5"/>
      <c r="AJ137" s="5"/>
      <c r="AK137" s="5"/>
      <c r="AL137" s="5"/>
    </row>
    <row r="138" spans="1:38" ht="14" hidden="1" customHeight="1" outlineLevel="1" thickBot="1">
      <c r="A138" s="68">
        <f t="shared" si="48"/>
        <v>1</v>
      </c>
      <c r="B138" s="69">
        <f t="shared" si="48"/>
        <v>0</v>
      </c>
      <c r="C138" s="68">
        <f t="shared" si="48"/>
        <v>1</v>
      </c>
      <c r="D138" s="68">
        <f t="shared" si="48"/>
        <v>0</v>
      </c>
      <c r="E138" s="71">
        <f t="shared" si="48"/>
        <v>0</v>
      </c>
      <c r="F138" s="71">
        <f t="shared" si="48"/>
        <v>0</v>
      </c>
      <c r="G138" s="71">
        <f t="shared" si="48"/>
        <v>0</v>
      </c>
      <c r="H138" s="71">
        <f t="shared" si="48"/>
        <v>1</v>
      </c>
      <c r="I138" s="71">
        <f t="shared" si="48"/>
        <v>0</v>
      </c>
      <c r="J138" s="71">
        <f t="shared" si="48"/>
        <v>1</v>
      </c>
      <c r="K138" s="71">
        <f t="shared" si="48"/>
        <v>0</v>
      </c>
      <c r="L138" s="71">
        <f t="shared" si="48"/>
        <v>0</v>
      </c>
      <c r="M138" s="71">
        <f t="shared" si="48"/>
        <v>0</v>
      </c>
      <c r="N138" s="71">
        <f t="shared" si="48"/>
        <v>0</v>
      </c>
      <c r="O138" s="71">
        <f>IF(O$108=1,1,0)</f>
        <v>0</v>
      </c>
      <c r="P138" s="164"/>
      <c r="Q138" s="150">
        <f t="shared" si="44"/>
        <v>1</v>
      </c>
      <c r="R138" s="36"/>
      <c r="S138" s="151">
        <f t="shared" si="47"/>
        <v>0</v>
      </c>
      <c r="T138" s="252"/>
      <c r="U138" s="56" t="str">
        <f t="shared" si="45"/>
        <v>C5.8</v>
      </c>
      <c r="V138" s="57" t="str">
        <f t="shared" si="45"/>
        <v>Degree of atmospheric light pollution caused by project exterior lighting systems.</v>
      </c>
      <c r="W138" s="80"/>
      <c r="X138" s="81"/>
      <c r="Y138" s="110"/>
      <c r="Z138" s="46" t="str">
        <f t="shared" si="49"/>
        <v>C5.8</v>
      </c>
      <c r="AA138" s="60" t="str">
        <f t="shared" si="50"/>
        <v>Degree of atmospheric light pollution caused by project exterior lighting systems.</v>
      </c>
      <c r="AB138" s="48" t="s">
        <v>281</v>
      </c>
      <c r="AC138" s="111" t="s">
        <v>282</v>
      </c>
      <c r="AD138" s="112" t="str">
        <f t="shared" si="51"/>
        <v>C5.8</v>
      </c>
      <c r="AE138" s="140" t="s">
        <v>282</v>
      </c>
      <c r="AF138" s="4"/>
      <c r="AG138" s="4"/>
      <c r="AH138" s="4"/>
      <c r="AI138" s="5"/>
      <c r="AJ138" s="5"/>
      <c r="AK138" s="5"/>
      <c r="AL138" s="5"/>
    </row>
    <row r="139" spans="1:38" ht="20" customHeight="1" collapsed="1">
      <c r="A139" s="168">
        <f>IF([1]BasicA!$B$15=[1]BasicA!$R$31,1,0)</f>
        <v>1</v>
      </c>
      <c r="B139" s="168">
        <f>IF([1]BasicA!$B$15=[1]BasicA!$R$30,1,0)</f>
        <v>0</v>
      </c>
      <c r="C139" s="169">
        <v>1</v>
      </c>
      <c r="D139" s="23">
        <f>IF(OR(OR([1]BasicA!$R$26=D$3,[1]BasicA!$R$27=D$3,[1]BasicA!$R$28=D$3)),1,0)</f>
        <v>0</v>
      </c>
      <c r="E139" s="23">
        <f>IF(OR(OR([1]BasicA!$R$26=E$3,[1]BasicA!$R$27=E$3,[1]BasicA!$R$28=E$3)),1,0)</f>
        <v>0</v>
      </c>
      <c r="F139" s="23">
        <f>IF(OR(OR([1]BasicA!$R$26=F$3,[1]BasicA!$R$27=F$3,[1]BasicA!$R$28=F$3)),1,0)</f>
        <v>0</v>
      </c>
      <c r="G139" s="23">
        <f>IF(OR(OR([1]BasicA!$R$26=G$3,[1]BasicA!$R$27=G$3,[1]BasicA!$R$28=G$3)),1,0)</f>
        <v>0</v>
      </c>
      <c r="H139" s="23">
        <f>IF(OR(OR([1]BasicA!$R$26=H$3,[1]BasicA!$R$27=H$3,[1]BasicA!$R$28=H$3)),1,0)</f>
        <v>1</v>
      </c>
      <c r="I139" s="23">
        <f>IF(OR(OR([1]BasicA!$R$26=I$3,[1]BasicA!$R$27=I$3,[1]BasicA!$R$28=I$3)),1,0)</f>
        <v>0</v>
      </c>
      <c r="J139" s="23">
        <f>IF(OR(OR([1]BasicA!$R$26=J$3,[1]BasicA!$R$27=J$3,[1]BasicA!$R$28=J$3)),1,0)</f>
        <v>1</v>
      </c>
      <c r="K139" s="23">
        <f>IF(OR(OR([1]BasicA!$R$26=K$3,[1]BasicA!$R$27=K$3,[1]BasicA!$R$28=K$3)),1,0)</f>
        <v>0</v>
      </c>
      <c r="L139" s="23">
        <f>IF(OR(OR([1]BasicA!$R$26=L$3,[1]BasicA!$R$27=L$3,[1]BasicA!$R$28=L$3)),1,0)</f>
        <v>0</v>
      </c>
      <c r="M139" s="23">
        <f>IF(OR(OR([1]BasicA!$R$26=M$3,[1]BasicA!$R$27=M$3,[1]BasicA!$R$28=M$3)),1,0)</f>
        <v>0</v>
      </c>
      <c r="N139" s="23">
        <f>IF(OR(OR([1]BasicA!$R$26=N$3,[1]BasicA!$R$27=N$3,[1]BasicA!$R$28=N$3)),1,0)</f>
        <v>0</v>
      </c>
      <c r="O139" s="23">
        <f>IF(OR(OR([1]BasicA!$R$26=O$3,[1]BasicA!$R$27=O$3,[1]BasicA!$R$28=O$3)),1,0)</f>
        <v>0</v>
      </c>
      <c r="P139" s="92">
        <f>IF([1]BasicA!$B$13=[1]BasicA!$R$2,1,0)</f>
        <v>0</v>
      </c>
      <c r="Q139" s="25">
        <f>IF([1]BasicA!$B$13=[1]BasicA!$R$3,1,0)</f>
        <v>1</v>
      </c>
      <c r="R139" s="25">
        <f>IF([1]BasicA!$B$13=[1]BasicA!$R$4,1,0)</f>
        <v>0</v>
      </c>
      <c r="S139" s="25">
        <f>IF([1]BasicA!$B$13=[1]BasicA!$R$5,1,0)</f>
        <v>0</v>
      </c>
      <c r="T139" s="247" t="s">
        <v>283</v>
      </c>
      <c r="U139" s="258" t="str">
        <f>Z139</f>
        <v>Indoor Environmental Quality</v>
      </c>
      <c r="V139" s="259"/>
      <c r="W139" s="175"/>
      <c r="X139" s="95">
        <f>COUNTIF(Y140:Y164,"&gt;0")</f>
        <v>5</v>
      </c>
      <c r="Y139" s="28">
        <f>SUM(Y140:Y164)</f>
        <v>20</v>
      </c>
      <c r="Z139" s="29" t="str">
        <f>IF($X$2="a",AB139,AD139)</f>
        <v>Indoor Environmental Quality</v>
      </c>
      <c r="AA139" s="30"/>
      <c r="AB139" s="130" t="s">
        <v>284</v>
      </c>
      <c r="AC139" s="188"/>
      <c r="AD139" s="171" t="s">
        <v>284</v>
      </c>
      <c r="AE139" s="189"/>
      <c r="AF139" s="4"/>
      <c r="AG139" s="4"/>
      <c r="AH139" s="4"/>
      <c r="AI139" s="5"/>
      <c r="AJ139" s="5"/>
      <c r="AK139" s="5"/>
      <c r="AL139" s="5"/>
    </row>
    <row r="140" spans="1:38" ht="15.75" customHeight="1">
      <c r="A140" s="68">
        <f t="shared" ref="A140:O155" si="52">IF(A$139=1,1,0)</f>
        <v>1</v>
      </c>
      <c r="B140" s="69">
        <f t="shared" si="52"/>
        <v>0</v>
      </c>
      <c r="C140" s="68">
        <f t="shared" si="52"/>
        <v>1</v>
      </c>
      <c r="D140" s="68">
        <f t="shared" si="52"/>
        <v>0</v>
      </c>
      <c r="E140" s="71">
        <f t="shared" si="52"/>
        <v>0</v>
      </c>
      <c r="F140" s="71">
        <f t="shared" si="52"/>
        <v>0</v>
      </c>
      <c r="G140" s="71">
        <f t="shared" si="52"/>
        <v>0</v>
      </c>
      <c r="H140" s="71">
        <f t="shared" si="52"/>
        <v>1</v>
      </c>
      <c r="I140" s="71">
        <f t="shared" si="52"/>
        <v>0</v>
      </c>
      <c r="J140" s="71">
        <f t="shared" si="52"/>
        <v>1</v>
      </c>
      <c r="K140" s="71">
        <f t="shared" si="52"/>
        <v>0</v>
      </c>
      <c r="L140" s="71">
        <f t="shared" si="52"/>
        <v>0</v>
      </c>
      <c r="M140" s="71">
        <f t="shared" si="52"/>
        <v>0</v>
      </c>
      <c r="N140" s="71">
        <f t="shared" si="52"/>
        <v>0</v>
      </c>
      <c r="O140" s="71">
        <f t="shared" si="52"/>
        <v>0</v>
      </c>
      <c r="P140" s="102"/>
      <c r="Q140" s="107">
        <f t="shared" ref="Q140:Q164" si="53">IF($Q$139=1,1,0)</f>
        <v>1</v>
      </c>
      <c r="R140" s="176"/>
      <c r="S140" s="143">
        <f t="shared" ref="S140:S164" si="54">IF($S$139=1,1,0)</f>
        <v>0</v>
      </c>
      <c r="T140" s="42" t="s">
        <v>285</v>
      </c>
      <c r="U140" s="256" t="str">
        <f>Z140</f>
        <v>Indoor Air Quality and Ventilation</v>
      </c>
      <c r="V140" s="257"/>
      <c r="W140" s="175"/>
      <c r="X140" s="81"/>
      <c r="Y140" s="45">
        <f>COUNTA(V141:V150)-COUNTIF(V141:V150,"N.A.")</f>
        <v>10</v>
      </c>
      <c r="Z140" s="46" t="str">
        <f>IF($X$2="a",AB140,AD140)</f>
        <v>Indoor Air Quality and Ventilation</v>
      </c>
      <c r="AA140" s="47"/>
      <c r="AB140" s="48" t="s">
        <v>286</v>
      </c>
      <c r="AC140" s="111"/>
      <c r="AD140" s="63" t="s">
        <v>286</v>
      </c>
      <c r="AE140" s="75"/>
      <c r="AF140" s="4"/>
      <c r="AG140" s="4"/>
      <c r="AH140" s="4"/>
      <c r="AI140" s="5"/>
      <c r="AJ140" s="5"/>
      <c r="AK140" s="5"/>
      <c r="AL140" s="5"/>
    </row>
    <row r="141" spans="1:38" ht="14" hidden="1" customHeight="1" outlineLevel="1">
      <c r="A141" s="68">
        <f t="shared" si="52"/>
        <v>1</v>
      </c>
      <c r="B141" s="69">
        <f t="shared" si="52"/>
        <v>0</v>
      </c>
      <c r="C141" s="68">
        <f t="shared" si="52"/>
        <v>1</v>
      </c>
      <c r="D141" s="68">
        <f t="shared" si="52"/>
        <v>0</v>
      </c>
      <c r="E141" s="71">
        <f t="shared" si="52"/>
        <v>0</v>
      </c>
      <c r="F141" s="71">
        <f t="shared" si="52"/>
        <v>0</v>
      </c>
      <c r="G141" s="71">
        <f t="shared" si="52"/>
        <v>0</v>
      </c>
      <c r="H141" s="71">
        <f t="shared" si="52"/>
        <v>1</v>
      </c>
      <c r="I141" s="71">
        <f t="shared" si="52"/>
        <v>0</v>
      </c>
      <c r="J141" s="71">
        <f t="shared" si="52"/>
        <v>1</v>
      </c>
      <c r="K141" s="71">
        <f t="shared" si="52"/>
        <v>0</v>
      </c>
      <c r="L141" s="71">
        <f t="shared" si="52"/>
        <v>0</v>
      </c>
      <c r="M141" s="71">
        <f t="shared" si="52"/>
        <v>0</v>
      </c>
      <c r="N141" s="71">
        <f t="shared" si="52"/>
        <v>0</v>
      </c>
      <c r="O141" s="71">
        <f t="shared" si="52"/>
        <v>0</v>
      </c>
      <c r="P141" s="106"/>
      <c r="Q141" s="107">
        <f t="shared" si="53"/>
        <v>1</v>
      </c>
      <c r="R141" s="176"/>
      <c r="S141" s="143">
        <f t="shared" si="54"/>
        <v>0</v>
      </c>
      <c r="T141" s="252"/>
      <c r="U141" s="56" t="str">
        <f t="shared" ref="U141:V150" si="55">Z141</f>
        <v>D1.1</v>
      </c>
      <c r="V141" s="57" t="str">
        <f t="shared" si="55"/>
        <v>Pollutant migration between occupancies.</v>
      </c>
      <c r="W141" s="80"/>
      <c r="X141" s="81"/>
      <c r="Y141" s="110"/>
      <c r="Z141" s="46" t="str">
        <f>AB141</f>
        <v>D1.1</v>
      </c>
      <c r="AA141" s="60" t="str">
        <f t="shared" ref="AA141:AA150" si="56">IF($X$2="a",AC141,AE141)</f>
        <v>Pollutant migration between occupancies.</v>
      </c>
      <c r="AB141" s="48" t="s">
        <v>287</v>
      </c>
      <c r="AC141" s="111" t="s">
        <v>288</v>
      </c>
      <c r="AD141" s="63" t="s">
        <v>287</v>
      </c>
      <c r="AE141" s="75" t="s">
        <v>288</v>
      </c>
      <c r="AF141" s="4"/>
      <c r="AG141" s="4"/>
      <c r="AH141" s="4"/>
      <c r="AI141" s="5"/>
      <c r="AJ141" s="5"/>
      <c r="AK141" s="5"/>
      <c r="AL141" s="5"/>
    </row>
    <row r="142" spans="1:38" ht="14" hidden="1" customHeight="1" outlineLevel="1">
      <c r="A142" s="68">
        <f t="shared" si="52"/>
        <v>1</v>
      </c>
      <c r="B142" s="69">
        <f t="shared" si="52"/>
        <v>0</v>
      </c>
      <c r="C142" s="68">
        <f t="shared" si="52"/>
        <v>1</v>
      </c>
      <c r="D142" s="68">
        <f t="shared" si="52"/>
        <v>0</v>
      </c>
      <c r="E142" s="71">
        <f t="shared" si="52"/>
        <v>0</v>
      </c>
      <c r="F142" s="71">
        <f t="shared" si="52"/>
        <v>0</v>
      </c>
      <c r="G142" s="71">
        <f t="shared" si="52"/>
        <v>0</v>
      </c>
      <c r="H142" s="71">
        <f t="shared" si="52"/>
        <v>1</v>
      </c>
      <c r="I142" s="71">
        <f t="shared" si="52"/>
        <v>0</v>
      </c>
      <c r="J142" s="71">
        <f t="shared" si="52"/>
        <v>1</v>
      </c>
      <c r="K142" s="71">
        <f t="shared" si="52"/>
        <v>0</v>
      </c>
      <c r="L142" s="71">
        <f t="shared" si="52"/>
        <v>0</v>
      </c>
      <c r="M142" s="71">
        <f t="shared" si="52"/>
        <v>0</v>
      </c>
      <c r="N142" s="71">
        <f t="shared" si="52"/>
        <v>0</v>
      </c>
      <c r="O142" s="71">
        <f t="shared" si="52"/>
        <v>0</v>
      </c>
      <c r="P142" s="106"/>
      <c r="Q142" s="176"/>
      <c r="R142" s="176"/>
      <c r="S142" s="143">
        <f t="shared" si="54"/>
        <v>0</v>
      </c>
      <c r="T142" s="252"/>
      <c r="U142" s="56" t="str">
        <f t="shared" si="55"/>
        <v>D1.2</v>
      </c>
      <c r="V142" s="57" t="str">
        <f t="shared" si="55"/>
        <v>Pollutants generated by facility maintenance.</v>
      </c>
      <c r="W142" s="80"/>
      <c r="X142" s="81"/>
      <c r="Y142" s="110"/>
      <c r="Z142" s="46" t="str">
        <f t="shared" ref="Z142:Z150" si="57">AB142</f>
        <v>D1.2</v>
      </c>
      <c r="AA142" s="60" t="str">
        <f t="shared" si="56"/>
        <v>Pollutants generated by facility maintenance.</v>
      </c>
      <c r="AB142" s="48" t="s">
        <v>289</v>
      </c>
      <c r="AC142" s="153" t="s">
        <v>290</v>
      </c>
      <c r="AD142" s="63" t="s">
        <v>289</v>
      </c>
      <c r="AE142" s="109" t="s">
        <v>290</v>
      </c>
      <c r="AF142" s="4"/>
      <c r="AG142" s="4"/>
      <c r="AH142" s="4"/>
      <c r="AI142" s="5"/>
      <c r="AJ142" s="5"/>
      <c r="AK142" s="5"/>
      <c r="AL142" s="5"/>
    </row>
    <row r="143" spans="1:38" ht="14" hidden="1" customHeight="1" outlineLevel="1">
      <c r="A143" s="68">
        <f t="shared" si="52"/>
        <v>1</v>
      </c>
      <c r="B143" s="69">
        <f t="shared" si="52"/>
        <v>0</v>
      </c>
      <c r="C143" s="68">
        <f t="shared" si="52"/>
        <v>1</v>
      </c>
      <c r="D143" s="68">
        <f t="shared" si="52"/>
        <v>0</v>
      </c>
      <c r="E143" s="71">
        <f t="shared" si="52"/>
        <v>0</v>
      </c>
      <c r="F143" s="71">
        <f t="shared" si="52"/>
        <v>0</v>
      </c>
      <c r="G143" s="71">
        <f t="shared" si="52"/>
        <v>0</v>
      </c>
      <c r="H143" s="71">
        <f t="shared" si="52"/>
        <v>1</v>
      </c>
      <c r="I143" s="71">
        <f t="shared" si="52"/>
        <v>0</v>
      </c>
      <c r="J143" s="71">
        <f t="shared" si="52"/>
        <v>1</v>
      </c>
      <c r="K143" s="71">
        <f t="shared" si="52"/>
        <v>0</v>
      </c>
      <c r="L143" s="71">
        <f t="shared" si="52"/>
        <v>0</v>
      </c>
      <c r="M143" s="71">
        <f t="shared" si="52"/>
        <v>0</v>
      </c>
      <c r="N143" s="71">
        <f t="shared" si="52"/>
        <v>0</v>
      </c>
      <c r="O143" s="71">
        <f t="shared" si="52"/>
        <v>0</v>
      </c>
      <c r="P143" s="106"/>
      <c r="Q143" s="107">
        <f t="shared" si="53"/>
        <v>1</v>
      </c>
      <c r="R143" s="176"/>
      <c r="S143" s="143">
        <f t="shared" si="54"/>
        <v>0</v>
      </c>
      <c r="T143" s="252"/>
      <c r="U143" s="56" t="str">
        <f t="shared" si="55"/>
        <v>D1.3</v>
      </c>
      <c r="V143" s="57" t="str">
        <f t="shared" si="55"/>
        <v>Mold concentration in indoor air.</v>
      </c>
      <c r="W143" s="80"/>
      <c r="X143" s="81"/>
      <c r="Y143" s="110"/>
      <c r="Z143" s="46" t="str">
        <f t="shared" si="57"/>
        <v>D1.3</v>
      </c>
      <c r="AA143" s="60" t="str">
        <f t="shared" si="56"/>
        <v>Mold concentration in indoor air.</v>
      </c>
      <c r="AB143" s="48" t="s">
        <v>291</v>
      </c>
      <c r="AC143" s="111" t="s">
        <v>292</v>
      </c>
      <c r="AD143" s="63" t="s">
        <v>291</v>
      </c>
      <c r="AE143" s="75" t="s">
        <v>292</v>
      </c>
      <c r="AF143" s="4"/>
      <c r="AG143" s="4"/>
      <c r="AH143" s="4"/>
      <c r="AI143" s="5"/>
      <c r="AJ143" s="5"/>
      <c r="AK143" s="5"/>
      <c r="AL143" s="5"/>
    </row>
    <row r="144" spans="1:38" ht="14" hidden="1" customHeight="1" outlineLevel="1">
      <c r="A144" s="68">
        <f t="shared" si="52"/>
        <v>1</v>
      </c>
      <c r="B144" s="69">
        <f t="shared" si="52"/>
        <v>0</v>
      </c>
      <c r="C144" s="68">
        <f t="shared" si="52"/>
        <v>1</v>
      </c>
      <c r="D144" s="68">
        <f t="shared" si="52"/>
        <v>0</v>
      </c>
      <c r="E144" s="71">
        <f t="shared" si="52"/>
        <v>0</v>
      </c>
      <c r="F144" s="71">
        <f t="shared" si="52"/>
        <v>0</v>
      </c>
      <c r="G144" s="71">
        <f t="shared" si="52"/>
        <v>0</v>
      </c>
      <c r="H144" s="71">
        <f t="shared" si="52"/>
        <v>1</v>
      </c>
      <c r="I144" s="71">
        <f t="shared" si="52"/>
        <v>0</v>
      </c>
      <c r="J144" s="71">
        <f t="shared" si="52"/>
        <v>1</v>
      </c>
      <c r="K144" s="71">
        <f t="shared" si="52"/>
        <v>0</v>
      </c>
      <c r="L144" s="71">
        <f t="shared" si="52"/>
        <v>0</v>
      </c>
      <c r="M144" s="71">
        <f t="shared" si="52"/>
        <v>0</v>
      </c>
      <c r="N144" s="71">
        <f t="shared" si="52"/>
        <v>0</v>
      </c>
      <c r="O144" s="71">
        <f t="shared" si="52"/>
        <v>0</v>
      </c>
      <c r="P144" s="106"/>
      <c r="Q144" s="107">
        <f t="shared" si="53"/>
        <v>1</v>
      </c>
      <c r="R144" s="176"/>
      <c r="S144" s="143">
        <f t="shared" si="54"/>
        <v>0</v>
      </c>
      <c r="T144" s="252"/>
      <c r="U144" s="56" t="str">
        <f t="shared" si="55"/>
        <v>D1.4</v>
      </c>
      <c r="V144" s="57" t="str">
        <f t="shared" si="55"/>
        <v>Volatile organic compounds concentration in indoor air.</v>
      </c>
      <c r="W144" s="80"/>
      <c r="X144" s="81"/>
      <c r="Y144" s="110"/>
      <c r="Z144" s="46" t="str">
        <f t="shared" si="57"/>
        <v>D1.4</v>
      </c>
      <c r="AA144" s="60" t="str">
        <f t="shared" si="56"/>
        <v>Volatile organic compounds concentration in indoor air.</v>
      </c>
      <c r="AB144" s="48" t="s">
        <v>293</v>
      </c>
      <c r="AC144" s="111" t="s">
        <v>294</v>
      </c>
      <c r="AD144" s="63" t="s">
        <v>293</v>
      </c>
      <c r="AE144" s="75" t="s">
        <v>294</v>
      </c>
      <c r="AF144" s="4"/>
      <c r="AG144" s="4"/>
      <c r="AH144" s="4"/>
      <c r="AI144" s="5"/>
      <c r="AJ144" s="5"/>
      <c r="AK144" s="5"/>
      <c r="AL144" s="5"/>
    </row>
    <row r="145" spans="1:38" ht="14" hidden="1" customHeight="1" outlineLevel="1">
      <c r="A145" s="162">
        <f t="shared" si="52"/>
        <v>1</v>
      </c>
      <c r="B145" s="163">
        <f t="shared" si="52"/>
        <v>0</v>
      </c>
      <c r="C145" s="162">
        <f t="shared" si="52"/>
        <v>1</v>
      </c>
      <c r="D145" s="162">
        <f t="shared" si="52"/>
        <v>0</v>
      </c>
      <c r="E145" s="150">
        <f t="shared" si="52"/>
        <v>0</v>
      </c>
      <c r="F145" s="150">
        <f t="shared" si="52"/>
        <v>0</v>
      </c>
      <c r="G145" s="150">
        <f t="shared" si="52"/>
        <v>0</v>
      </c>
      <c r="H145" s="150">
        <f t="shared" si="52"/>
        <v>1</v>
      </c>
      <c r="I145" s="150">
        <f t="shared" si="52"/>
        <v>0</v>
      </c>
      <c r="J145" s="150">
        <f t="shared" si="52"/>
        <v>1</v>
      </c>
      <c r="K145" s="150">
        <f t="shared" si="52"/>
        <v>0</v>
      </c>
      <c r="L145" s="150">
        <f t="shared" si="52"/>
        <v>0</v>
      </c>
      <c r="M145" s="150">
        <f t="shared" si="52"/>
        <v>0</v>
      </c>
      <c r="N145" s="150">
        <f t="shared" si="52"/>
        <v>0</v>
      </c>
      <c r="O145" s="150">
        <f t="shared" si="52"/>
        <v>0</v>
      </c>
      <c r="P145" s="164"/>
      <c r="Q145" s="150">
        <f t="shared" si="53"/>
        <v>1</v>
      </c>
      <c r="R145" s="190"/>
      <c r="S145" s="151">
        <f t="shared" si="54"/>
        <v>0</v>
      </c>
      <c r="T145" s="253" t="s">
        <v>489</v>
      </c>
      <c r="U145" s="56" t="str">
        <f t="shared" si="55"/>
        <v>D1.5</v>
      </c>
      <c r="V145" s="57" t="str">
        <f t="shared" si="55"/>
        <v>CO2 concentrations in indoor air.</v>
      </c>
      <c r="W145" s="80"/>
      <c r="X145" s="81"/>
      <c r="Y145" s="110"/>
      <c r="Z145" s="46" t="str">
        <f t="shared" si="57"/>
        <v>D1.5</v>
      </c>
      <c r="AA145" s="60" t="str">
        <f t="shared" si="56"/>
        <v>CO2 concentrations in indoor air.</v>
      </c>
      <c r="AB145" s="48" t="s">
        <v>295</v>
      </c>
      <c r="AC145" s="49" t="s">
        <v>296</v>
      </c>
      <c r="AD145" s="74" t="s">
        <v>295</v>
      </c>
      <c r="AE145" s="75" t="s">
        <v>296</v>
      </c>
      <c r="AF145" s="4"/>
      <c r="AG145" s="4"/>
      <c r="AH145" s="4"/>
      <c r="AI145" s="5"/>
      <c r="AJ145" s="5"/>
      <c r="AK145" s="5"/>
      <c r="AL145" s="5"/>
    </row>
    <row r="146" spans="1:38" ht="14" hidden="1" customHeight="1" outlineLevel="1">
      <c r="A146" s="68">
        <f t="shared" si="52"/>
        <v>1</v>
      </c>
      <c r="B146" s="69">
        <f t="shared" si="52"/>
        <v>0</v>
      </c>
      <c r="C146" s="68">
        <f t="shared" si="52"/>
        <v>1</v>
      </c>
      <c r="D146" s="68">
        <f t="shared" si="52"/>
        <v>0</v>
      </c>
      <c r="E146" s="71">
        <f t="shared" si="52"/>
        <v>0</v>
      </c>
      <c r="F146" s="71">
        <f t="shared" si="52"/>
        <v>0</v>
      </c>
      <c r="G146" s="71">
        <f t="shared" si="52"/>
        <v>0</v>
      </c>
      <c r="H146" s="71">
        <f t="shared" si="52"/>
        <v>1</v>
      </c>
      <c r="I146" s="71">
        <f t="shared" si="52"/>
        <v>0</v>
      </c>
      <c r="J146" s="71">
        <f t="shared" si="52"/>
        <v>1</v>
      </c>
      <c r="K146" s="71">
        <f t="shared" si="52"/>
        <v>0</v>
      </c>
      <c r="L146" s="71">
        <f t="shared" si="52"/>
        <v>0</v>
      </c>
      <c r="M146" s="71">
        <f t="shared" si="52"/>
        <v>0</v>
      </c>
      <c r="N146" s="71">
        <f t="shared" si="52"/>
        <v>0</v>
      </c>
      <c r="O146" s="71">
        <f t="shared" si="52"/>
        <v>0</v>
      </c>
      <c r="P146" s="106"/>
      <c r="Q146" s="107">
        <f t="shared" si="53"/>
        <v>1</v>
      </c>
      <c r="R146" s="191"/>
      <c r="S146" s="143">
        <f t="shared" si="54"/>
        <v>0</v>
      </c>
      <c r="T146" s="252"/>
      <c r="U146" s="56" t="str">
        <f t="shared" si="55"/>
        <v>D1.6</v>
      </c>
      <c r="V146" s="57" t="str">
        <f t="shared" si="55"/>
        <v>Effectiveness of ventilation in naturally ventilated occupancies during cooling seasons.</v>
      </c>
      <c r="W146" s="80"/>
      <c r="X146" s="81"/>
      <c r="Y146" s="110"/>
      <c r="Z146" s="46" t="str">
        <f t="shared" si="57"/>
        <v>D1.6</v>
      </c>
      <c r="AA146" s="60" t="str">
        <f t="shared" si="56"/>
        <v>Effectiveness of ventilation in naturally ventilated occupancies during cooling seasons.</v>
      </c>
      <c r="AB146" s="48" t="s">
        <v>297</v>
      </c>
      <c r="AC146" s="192" t="s">
        <v>298</v>
      </c>
      <c r="AD146" s="74" t="s">
        <v>297</v>
      </c>
      <c r="AE146" s="180" t="s">
        <v>298</v>
      </c>
      <c r="AF146" s="4"/>
      <c r="AG146" s="4"/>
      <c r="AH146" s="4"/>
      <c r="AI146" s="5"/>
      <c r="AJ146" s="5"/>
      <c r="AK146" s="5"/>
      <c r="AL146" s="5"/>
    </row>
    <row r="147" spans="1:38" ht="14" hidden="1" customHeight="1" outlineLevel="1">
      <c r="A147" s="68">
        <f t="shared" si="52"/>
        <v>1</v>
      </c>
      <c r="B147" s="69">
        <f t="shared" si="52"/>
        <v>0</v>
      </c>
      <c r="C147" s="68">
        <f t="shared" si="52"/>
        <v>1</v>
      </c>
      <c r="D147" s="68">
        <f t="shared" si="52"/>
        <v>0</v>
      </c>
      <c r="E147" s="71">
        <f t="shared" si="52"/>
        <v>0</v>
      </c>
      <c r="F147" s="71">
        <f t="shared" si="52"/>
        <v>0</v>
      </c>
      <c r="G147" s="71">
        <f t="shared" si="52"/>
        <v>0</v>
      </c>
      <c r="H147" s="71">
        <f t="shared" si="52"/>
        <v>1</v>
      </c>
      <c r="I147" s="71">
        <f t="shared" si="52"/>
        <v>0</v>
      </c>
      <c r="J147" s="71">
        <f t="shared" si="52"/>
        <v>1</v>
      </c>
      <c r="K147" s="71">
        <f t="shared" si="52"/>
        <v>0</v>
      </c>
      <c r="L147" s="71">
        <f t="shared" si="52"/>
        <v>0</v>
      </c>
      <c r="M147" s="71">
        <f t="shared" si="52"/>
        <v>0</v>
      </c>
      <c r="N147" s="71">
        <f t="shared" si="52"/>
        <v>0</v>
      </c>
      <c r="O147" s="71">
        <f t="shared" si="52"/>
        <v>0</v>
      </c>
      <c r="P147" s="106"/>
      <c r="Q147" s="107">
        <f t="shared" si="53"/>
        <v>1</v>
      </c>
      <c r="R147" s="176"/>
      <c r="S147" s="143">
        <f t="shared" si="54"/>
        <v>0</v>
      </c>
      <c r="T147" s="252"/>
      <c r="U147" s="56" t="str">
        <f t="shared" si="55"/>
        <v>D1.7</v>
      </c>
      <c r="V147" s="57" t="str">
        <f t="shared" si="55"/>
        <v>Effectiveness of ventilation in naturally ventilated occupancies during intermediate seasons.</v>
      </c>
      <c r="W147" s="80"/>
      <c r="X147" s="81"/>
      <c r="Y147" s="110"/>
      <c r="Z147" s="46" t="str">
        <f t="shared" si="57"/>
        <v>D1.7</v>
      </c>
      <c r="AA147" s="60" t="str">
        <f t="shared" si="56"/>
        <v>Effectiveness of ventilation in naturally ventilated occupancies during intermediate seasons.</v>
      </c>
      <c r="AB147" s="48" t="s">
        <v>299</v>
      </c>
      <c r="AC147" s="192" t="s">
        <v>300</v>
      </c>
      <c r="AD147" s="74" t="s">
        <v>299</v>
      </c>
      <c r="AE147" s="180" t="s">
        <v>300</v>
      </c>
      <c r="AF147" s="4"/>
      <c r="AG147" s="4"/>
      <c r="AH147" s="4"/>
      <c r="AI147" s="5"/>
      <c r="AJ147" s="5"/>
      <c r="AK147" s="5"/>
      <c r="AL147" s="5"/>
    </row>
    <row r="148" spans="1:38" ht="14" hidden="1" customHeight="1" outlineLevel="1">
      <c r="A148" s="68">
        <f t="shared" si="52"/>
        <v>1</v>
      </c>
      <c r="B148" s="69">
        <f t="shared" si="52"/>
        <v>0</v>
      </c>
      <c r="C148" s="68">
        <f t="shared" si="52"/>
        <v>1</v>
      </c>
      <c r="D148" s="68">
        <f t="shared" si="52"/>
        <v>0</v>
      </c>
      <c r="E148" s="71">
        <f t="shared" si="52"/>
        <v>0</v>
      </c>
      <c r="F148" s="71">
        <f t="shared" si="52"/>
        <v>0</v>
      </c>
      <c r="G148" s="71">
        <f t="shared" si="52"/>
        <v>0</v>
      </c>
      <c r="H148" s="71">
        <f t="shared" si="52"/>
        <v>1</v>
      </c>
      <c r="I148" s="71">
        <f t="shared" si="52"/>
        <v>0</v>
      </c>
      <c r="J148" s="71">
        <f t="shared" si="52"/>
        <v>1</v>
      </c>
      <c r="K148" s="71">
        <f t="shared" si="52"/>
        <v>0</v>
      </c>
      <c r="L148" s="71">
        <f t="shared" si="52"/>
        <v>0</v>
      </c>
      <c r="M148" s="71">
        <f t="shared" si="52"/>
        <v>0</v>
      </c>
      <c r="N148" s="71">
        <f t="shared" si="52"/>
        <v>0</v>
      </c>
      <c r="O148" s="71">
        <f t="shared" si="52"/>
        <v>0</v>
      </c>
      <c r="P148" s="106"/>
      <c r="Q148" s="107">
        <f t="shared" si="53"/>
        <v>1</v>
      </c>
      <c r="R148" s="176"/>
      <c r="S148" s="143">
        <f t="shared" si="54"/>
        <v>0</v>
      </c>
      <c r="T148" s="252"/>
      <c r="U148" s="56" t="str">
        <f t="shared" si="55"/>
        <v>D1.8</v>
      </c>
      <c r="V148" s="57" t="str">
        <f t="shared" si="55"/>
        <v>Effectiveness of ventilation in naturally ventilated occupancies during heating seasons.</v>
      </c>
      <c r="W148" s="80"/>
      <c r="X148" s="81"/>
      <c r="Y148" s="110"/>
      <c r="Z148" s="46" t="str">
        <f t="shared" si="57"/>
        <v>D1.8</v>
      </c>
      <c r="AA148" s="60" t="str">
        <f t="shared" si="56"/>
        <v>Effectiveness of ventilation in naturally ventilated occupancies during heating seasons.</v>
      </c>
      <c r="AB148" s="48" t="s">
        <v>301</v>
      </c>
      <c r="AC148" s="192" t="s">
        <v>302</v>
      </c>
      <c r="AD148" s="74" t="s">
        <v>301</v>
      </c>
      <c r="AE148" s="180" t="s">
        <v>302</v>
      </c>
      <c r="AF148" s="4"/>
      <c r="AG148" s="4"/>
      <c r="AH148" s="4"/>
      <c r="AI148" s="5"/>
      <c r="AJ148" s="5"/>
      <c r="AK148" s="5"/>
      <c r="AL148" s="5"/>
    </row>
    <row r="149" spans="1:38" ht="14" hidden="1" customHeight="1" outlineLevel="1">
      <c r="A149" s="68">
        <f t="shared" si="52"/>
        <v>1</v>
      </c>
      <c r="B149" s="69">
        <f t="shared" si="52"/>
        <v>0</v>
      </c>
      <c r="C149" s="68">
        <f t="shared" si="52"/>
        <v>1</v>
      </c>
      <c r="D149" s="68">
        <f t="shared" si="52"/>
        <v>0</v>
      </c>
      <c r="E149" s="71">
        <f t="shared" si="52"/>
        <v>0</v>
      </c>
      <c r="F149" s="71">
        <f t="shared" si="52"/>
        <v>0</v>
      </c>
      <c r="G149" s="71">
        <f t="shared" si="52"/>
        <v>0</v>
      </c>
      <c r="H149" s="71">
        <f t="shared" si="52"/>
        <v>1</v>
      </c>
      <c r="I149" s="71">
        <f t="shared" si="52"/>
        <v>0</v>
      </c>
      <c r="J149" s="71">
        <f t="shared" si="52"/>
        <v>1</v>
      </c>
      <c r="K149" s="71">
        <f t="shared" si="52"/>
        <v>0</v>
      </c>
      <c r="L149" s="71">
        <f t="shared" si="52"/>
        <v>0</v>
      </c>
      <c r="M149" s="71">
        <f t="shared" si="52"/>
        <v>0</v>
      </c>
      <c r="N149" s="71">
        <f t="shared" si="52"/>
        <v>0</v>
      </c>
      <c r="O149" s="71">
        <f t="shared" si="52"/>
        <v>0</v>
      </c>
      <c r="P149" s="106"/>
      <c r="Q149" s="107">
        <f t="shared" si="53"/>
        <v>1</v>
      </c>
      <c r="R149" s="176"/>
      <c r="S149" s="143">
        <f t="shared" si="54"/>
        <v>0</v>
      </c>
      <c r="T149" s="252"/>
      <c r="U149" s="56" t="str">
        <f t="shared" si="55"/>
        <v>D1.9</v>
      </c>
      <c r="V149" s="57" t="str">
        <f t="shared" si="55"/>
        <v>Air movement in mechanically ventilated occupancies.</v>
      </c>
      <c r="W149" s="80"/>
      <c r="X149" s="81"/>
      <c r="Y149" s="110"/>
      <c r="Z149" s="46" t="str">
        <f t="shared" si="57"/>
        <v>D1.9</v>
      </c>
      <c r="AA149" s="60" t="str">
        <f t="shared" si="56"/>
        <v>Air movement in mechanically ventilated occupancies.</v>
      </c>
      <c r="AB149" s="48" t="s">
        <v>303</v>
      </c>
      <c r="AC149" s="192" t="s">
        <v>304</v>
      </c>
      <c r="AD149" s="74" t="s">
        <v>303</v>
      </c>
      <c r="AE149" s="180" t="s">
        <v>304</v>
      </c>
      <c r="AF149" s="4"/>
      <c r="AG149" s="4"/>
      <c r="AH149" s="4"/>
      <c r="AI149" s="5"/>
      <c r="AJ149" s="5"/>
      <c r="AK149" s="5"/>
      <c r="AL149" s="5"/>
    </row>
    <row r="150" spans="1:38" ht="14" hidden="1" customHeight="1" outlineLevel="1">
      <c r="A150" s="162">
        <f t="shared" si="52"/>
        <v>1</v>
      </c>
      <c r="B150" s="163">
        <f t="shared" si="52"/>
        <v>0</v>
      </c>
      <c r="C150" s="162">
        <f t="shared" si="52"/>
        <v>1</v>
      </c>
      <c r="D150" s="162">
        <f t="shared" si="52"/>
        <v>0</v>
      </c>
      <c r="E150" s="150">
        <f t="shared" si="52"/>
        <v>0</v>
      </c>
      <c r="F150" s="150">
        <f t="shared" si="52"/>
        <v>0</v>
      </c>
      <c r="G150" s="150">
        <f t="shared" si="52"/>
        <v>0</v>
      </c>
      <c r="H150" s="150">
        <f t="shared" si="52"/>
        <v>1</v>
      </c>
      <c r="I150" s="150">
        <f t="shared" si="52"/>
        <v>0</v>
      </c>
      <c r="J150" s="150">
        <f t="shared" si="52"/>
        <v>1</v>
      </c>
      <c r="K150" s="150">
        <f t="shared" si="52"/>
        <v>0</v>
      </c>
      <c r="L150" s="150">
        <f t="shared" si="52"/>
        <v>0</v>
      </c>
      <c r="M150" s="150">
        <f t="shared" si="52"/>
        <v>0</v>
      </c>
      <c r="N150" s="150">
        <f t="shared" si="52"/>
        <v>0</v>
      </c>
      <c r="O150" s="150">
        <f t="shared" si="52"/>
        <v>0</v>
      </c>
      <c r="P150" s="164"/>
      <c r="Q150" s="150">
        <f t="shared" si="53"/>
        <v>1</v>
      </c>
      <c r="R150" s="190"/>
      <c r="S150" s="151">
        <f t="shared" si="54"/>
        <v>0</v>
      </c>
      <c r="T150" s="252"/>
      <c r="U150" s="56" t="str">
        <f t="shared" si="55"/>
        <v>D1.10</v>
      </c>
      <c r="V150" s="57" t="str">
        <f t="shared" si="55"/>
        <v>Effectiveness of ventilation in mechanically ventilated occupancies.</v>
      </c>
      <c r="W150" s="80"/>
      <c r="X150" s="81"/>
      <c r="Y150" s="165"/>
      <c r="Z150" s="46" t="str">
        <f t="shared" si="57"/>
        <v>D1.10</v>
      </c>
      <c r="AA150" s="60" t="str">
        <f t="shared" si="56"/>
        <v>Effectiveness of ventilation in mechanically ventilated occupancies.</v>
      </c>
      <c r="AB150" s="48" t="s">
        <v>305</v>
      </c>
      <c r="AC150" s="192" t="s">
        <v>306</v>
      </c>
      <c r="AD150" s="74" t="s">
        <v>305</v>
      </c>
      <c r="AE150" s="180" t="s">
        <v>306</v>
      </c>
      <c r="AF150" s="4"/>
      <c r="AG150" s="4"/>
      <c r="AH150" s="4"/>
      <c r="AI150" s="5"/>
      <c r="AJ150" s="5"/>
      <c r="AK150" s="5"/>
      <c r="AL150" s="5"/>
    </row>
    <row r="151" spans="1:38" ht="15.75" customHeight="1" collapsed="1">
      <c r="A151" s="158">
        <f t="shared" si="52"/>
        <v>1</v>
      </c>
      <c r="B151" s="166">
        <f t="shared" si="52"/>
        <v>0</v>
      </c>
      <c r="C151" s="158">
        <f t="shared" si="52"/>
        <v>1</v>
      </c>
      <c r="D151" s="158">
        <f t="shared" si="52"/>
        <v>0</v>
      </c>
      <c r="E151" s="107">
        <f t="shared" si="52"/>
        <v>0</v>
      </c>
      <c r="F151" s="107">
        <f t="shared" si="52"/>
        <v>0</v>
      </c>
      <c r="G151" s="107">
        <f t="shared" si="52"/>
        <v>0</v>
      </c>
      <c r="H151" s="107">
        <f t="shared" si="52"/>
        <v>1</v>
      </c>
      <c r="I151" s="107">
        <f t="shared" si="52"/>
        <v>0</v>
      </c>
      <c r="J151" s="107">
        <f t="shared" si="52"/>
        <v>1</v>
      </c>
      <c r="K151" s="107">
        <f t="shared" si="52"/>
        <v>0</v>
      </c>
      <c r="L151" s="107">
        <f t="shared" si="52"/>
        <v>0</v>
      </c>
      <c r="M151" s="107">
        <f t="shared" si="52"/>
        <v>0</v>
      </c>
      <c r="N151" s="107">
        <f t="shared" si="52"/>
        <v>0</v>
      </c>
      <c r="O151" s="107">
        <f t="shared" si="52"/>
        <v>0</v>
      </c>
      <c r="P151" s="102"/>
      <c r="Q151" s="100">
        <f t="shared" si="53"/>
        <v>1</v>
      </c>
      <c r="R151" s="191"/>
      <c r="S151" s="120">
        <f t="shared" si="54"/>
        <v>0</v>
      </c>
      <c r="T151" s="42" t="s">
        <v>307</v>
      </c>
      <c r="U151" s="256" t="str">
        <f>Z151</f>
        <v>Air Temperature and Relative Humidity</v>
      </c>
      <c r="V151" s="257"/>
      <c r="W151" s="175"/>
      <c r="X151" s="81"/>
      <c r="Y151" s="45">
        <f>COUNTA(V152:V153)-COUNTIF(V152:V153,"N.A.")</f>
        <v>2</v>
      </c>
      <c r="Z151" s="46" t="str">
        <f>IF($X$2="a",AB151,AD151)</f>
        <v>Air Temperature and Relative Humidity</v>
      </c>
      <c r="AA151" s="47"/>
      <c r="AB151" s="48" t="s">
        <v>308</v>
      </c>
      <c r="AC151" s="192"/>
      <c r="AD151" s="74" t="s">
        <v>308</v>
      </c>
      <c r="AE151" s="180"/>
      <c r="AF151" s="4"/>
      <c r="AG151" s="4"/>
      <c r="AH151" s="4"/>
      <c r="AI151" s="5"/>
      <c r="AJ151" s="5"/>
      <c r="AK151" s="5"/>
      <c r="AL151" s="5"/>
    </row>
    <row r="152" spans="1:38" ht="14" hidden="1" customHeight="1" outlineLevel="1">
      <c r="A152" s="68">
        <f t="shared" si="52"/>
        <v>1</v>
      </c>
      <c r="B152" s="69">
        <f t="shared" si="52"/>
        <v>0</v>
      </c>
      <c r="C152" s="68">
        <f t="shared" si="52"/>
        <v>1</v>
      </c>
      <c r="D152" s="68">
        <f t="shared" si="52"/>
        <v>0</v>
      </c>
      <c r="E152" s="71">
        <f t="shared" si="52"/>
        <v>0</v>
      </c>
      <c r="F152" s="71">
        <f t="shared" si="52"/>
        <v>0</v>
      </c>
      <c r="G152" s="71">
        <f t="shared" si="52"/>
        <v>0</v>
      </c>
      <c r="H152" s="71">
        <f t="shared" si="52"/>
        <v>1</v>
      </c>
      <c r="I152" s="71">
        <f t="shared" si="52"/>
        <v>0</v>
      </c>
      <c r="J152" s="71">
        <f t="shared" si="52"/>
        <v>1</v>
      </c>
      <c r="K152" s="71">
        <f t="shared" si="52"/>
        <v>0</v>
      </c>
      <c r="L152" s="71">
        <f t="shared" si="52"/>
        <v>0</v>
      </c>
      <c r="M152" s="71">
        <f t="shared" si="52"/>
        <v>0</v>
      </c>
      <c r="N152" s="71">
        <f t="shared" si="52"/>
        <v>0</v>
      </c>
      <c r="O152" s="71">
        <f t="shared" si="52"/>
        <v>0</v>
      </c>
      <c r="P152" s="106"/>
      <c r="Q152" s="107">
        <f t="shared" si="53"/>
        <v>1</v>
      </c>
      <c r="R152" s="176"/>
      <c r="S152" s="143">
        <f t="shared" si="54"/>
        <v>0</v>
      </c>
      <c r="T152" s="252"/>
      <c r="U152" s="56" t="str">
        <f>Z152</f>
        <v>D2.1</v>
      </c>
      <c r="V152" s="57" t="str">
        <f>AA152</f>
        <v>Appropriate air temperature and relative humidity in mechanically cooled occupancies.</v>
      </c>
      <c r="W152" s="80"/>
      <c r="X152" s="81"/>
      <c r="Y152" s="110"/>
      <c r="Z152" s="46" t="str">
        <f>AB152</f>
        <v>D2.1</v>
      </c>
      <c r="AA152" s="60" t="str">
        <f>IF($X$2="a",AC152,AE152)</f>
        <v>Appropriate air temperature and relative humidity in mechanically cooled occupancies.</v>
      </c>
      <c r="AB152" s="48" t="s">
        <v>309</v>
      </c>
      <c r="AC152" s="192" t="s">
        <v>310</v>
      </c>
      <c r="AD152" s="74" t="s">
        <v>309</v>
      </c>
      <c r="AE152" s="180" t="s">
        <v>310</v>
      </c>
      <c r="AF152" s="4"/>
      <c r="AG152" s="4"/>
      <c r="AH152" s="4"/>
      <c r="AI152" s="5"/>
      <c r="AJ152" s="5"/>
      <c r="AK152" s="5"/>
      <c r="AL152" s="5"/>
    </row>
    <row r="153" spans="1:38" ht="14" hidden="1" customHeight="1" outlineLevel="1">
      <c r="A153" s="162">
        <f t="shared" si="52"/>
        <v>1</v>
      </c>
      <c r="B153" s="163">
        <f t="shared" si="52"/>
        <v>0</v>
      </c>
      <c r="C153" s="162">
        <f t="shared" si="52"/>
        <v>1</v>
      </c>
      <c r="D153" s="162">
        <f t="shared" si="52"/>
        <v>0</v>
      </c>
      <c r="E153" s="150">
        <f t="shared" si="52"/>
        <v>0</v>
      </c>
      <c r="F153" s="150">
        <f t="shared" si="52"/>
        <v>0</v>
      </c>
      <c r="G153" s="150">
        <f t="shared" si="52"/>
        <v>0</v>
      </c>
      <c r="H153" s="150">
        <f t="shared" si="52"/>
        <v>1</v>
      </c>
      <c r="I153" s="150">
        <f t="shared" si="52"/>
        <v>0</v>
      </c>
      <c r="J153" s="150">
        <f t="shared" si="52"/>
        <v>1</v>
      </c>
      <c r="K153" s="150">
        <f t="shared" si="52"/>
        <v>0</v>
      </c>
      <c r="L153" s="150">
        <f t="shared" si="52"/>
        <v>0</v>
      </c>
      <c r="M153" s="150">
        <f t="shared" si="52"/>
        <v>0</v>
      </c>
      <c r="N153" s="150">
        <f t="shared" si="52"/>
        <v>0</v>
      </c>
      <c r="O153" s="71">
        <f t="shared" si="52"/>
        <v>0</v>
      </c>
      <c r="P153" s="164"/>
      <c r="Q153" s="150">
        <f t="shared" si="53"/>
        <v>1</v>
      </c>
      <c r="R153" s="190"/>
      <c r="S153" s="151">
        <f t="shared" si="54"/>
        <v>0</v>
      </c>
      <c r="T153" s="252"/>
      <c r="U153" s="56" t="str">
        <f>Z153</f>
        <v>D2.2</v>
      </c>
      <c r="V153" s="57" t="str">
        <f>AA153</f>
        <v>Appropriate air temperature in naturally ventilated occupancies.</v>
      </c>
      <c r="W153" s="80"/>
      <c r="X153" s="81"/>
      <c r="Y153" s="165"/>
      <c r="Z153" s="46" t="str">
        <f>AB153</f>
        <v>D2.2</v>
      </c>
      <c r="AA153" s="60" t="str">
        <f>IF($X$2="a",AC153,AE153)</f>
        <v>Appropriate air temperature in naturally ventilated occupancies.</v>
      </c>
      <c r="AB153" s="48" t="s">
        <v>311</v>
      </c>
      <c r="AC153" s="192" t="s">
        <v>312</v>
      </c>
      <c r="AD153" s="74" t="s">
        <v>311</v>
      </c>
      <c r="AE153" s="180" t="s">
        <v>312</v>
      </c>
      <c r="AF153" s="4"/>
      <c r="AG153" s="4"/>
      <c r="AH153" s="4"/>
      <c r="AI153" s="5"/>
      <c r="AJ153" s="5"/>
      <c r="AK153" s="5"/>
      <c r="AL153" s="5"/>
    </row>
    <row r="154" spans="1:38" ht="15.75" customHeight="1" collapsed="1">
      <c r="A154" s="158">
        <f t="shared" si="52"/>
        <v>1</v>
      </c>
      <c r="B154" s="166">
        <f t="shared" si="52"/>
        <v>0</v>
      </c>
      <c r="C154" s="158">
        <f t="shared" si="52"/>
        <v>1</v>
      </c>
      <c r="D154" s="158">
        <f t="shared" si="52"/>
        <v>0</v>
      </c>
      <c r="E154" s="107">
        <f t="shared" si="52"/>
        <v>0</v>
      </c>
      <c r="F154" s="107">
        <f t="shared" si="52"/>
        <v>0</v>
      </c>
      <c r="G154" s="107">
        <f t="shared" si="52"/>
        <v>0</v>
      </c>
      <c r="H154" s="107">
        <f t="shared" si="52"/>
        <v>1</v>
      </c>
      <c r="I154" s="107">
        <f t="shared" si="52"/>
        <v>0</v>
      </c>
      <c r="J154" s="107">
        <f t="shared" si="52"/>
        <v>1</v>
      </c>
      <c r="K154" s="107">
        <f t="shared" si="52"/>
        <v>0</v>
      </c>
      <c r="L154" s="107">
        <f t="shared" si="52"/>
        <v>0</v>
      </c>
      <c r="M154" s="107">
        <f t="shared" si="52"/>
        <v>0</v>
      </c>
      <c r="N154" s="107">
        <f t="shared" si="52"/>
        <v>0</v>
      </c>
      <c r="O154" s="107">
        <f t="shared" si="52"/>
        <v>0</v>
      </c>
      <c r="P154" s="102"/>
      <c r="Q154" s="100">
        <f t="shared" si="53"/>
        <v>1</v>
      </c>
      <c r="R154" s="191"/>
      <c r="S154" s="120">
        <f t="shared" si="54"/>
        <v>0</v>
      </c>
      <c r="T154" s="42" t="s">
        <v>313</v>
      </c>
      <c r="U154" s="256" t="str">
        <f>Z154</f>
        <v>Daylighting and Illumination</v>
      </c>
      <c r="V154" s="257"/>
      <c r="W154" s="175"/>
      <c r="X154" s="81"/>
      <c r="Y154" s="45">
        <f>COUNTA(V155:V157)-COUNTIF(V155:V157,"N.A.")</f>
        <v>3</v>
      </c>
      <c r="Z154" s="46" t="str">
        <f>IF($X$2="a",AB154,AD154)</f>
        <v>Daylighting and Illumination</v>
      </c>
      <c r="AA154" s="47"/>
      <c r="AB154" s="48" t="s">
        <v>314</v>
      </c>
      <c r="AC154" s="192"/>
      <c r="AD154" s="74" t="s">
        <v>314</v>
      </c>
      <c r="AE154" s="180"/>
      <c r="AF154" s="4"/>
      <c r="AG154" s="4"/>
      <c r="AH154" s="4"/>
      <c r="AI154" s="5"/>
      <c r="AJ154" s="5"/>
      <c r="AK154" s="5"/>
      <c r="AL154" s="5"/>
    </row>
    <row r="155" spans="1:38" ht="14" hidden="1" customHeight="1" outlineLevel="1">
      <c r="A155" s="68">
        <f t="shared" si="52"/>
        <v>1</v>
      </c>
      <c r="B155" s="69">
        <f t="shared" si="52"/>
        <v>0</v>
      </c>
      <c r="C155" s="68">
        <f t="shared" si="52"/>
        <v>1</v>
      </c>
      <c r="D155" s="68">
        <f t="shared" si="52"/>
        <v>0</v>
      </c>
      <c r="E155" s="71">
        <f t="shared" si="52"/>
        <v>0</v>
      </c>
      <c r="F155" s="71">
        <f t="shared" si="52"/>
        <v>0</v>
      </c>
      <c r="G155" s="71">
        <f t="shared" si="52"/>
        <v>0</v>
      </c>
      <c r="H155" s="71">
        <f t="shared" si="52"/>
        <v>1</v>
      </c>
      <c r="I155" s="71">
        <f t="shared" si="52"/>
        <v>0</v>
      </c>
      <c r="J155" s="71">
        <f t="shared" si="52"/>
        <v>1</v>
      </c>
      <c r="K155" s="71">
        <f t="shared" si="52"/>
        <v>0</v>
      </c>
      <c r="L155" s="71">
        <f t="shared" si="52"/>
        <v>0</v>
      </c>
      <c r="M155" s="71">
        <f t="shared" si="52"/>
        <v>0</v>
      </c>
      <c r="N155" s="71">
        <f t="shared" si="52"/>
        <v>0</v>
      </c>
      <c r="O155" s="71">
        <f t="shared" si="52"/>
        <v>0</v>
      </c>
      <c r="P155" s="106"/>
      <c r="Q155" s="107">
        <f t="shared" si="53"/>
        <v>1</v>
      </c>
      <c r="R155" s="176"/>
      <c r="S155" s="143">
        <f t="shared" si="54"/>
        <v>0</v>
      </c>
      <c r="T155" s="253" t="s">
        <v>489</v>
      </c>
      <c r="U155" s="56" t="str">
        <f t="shared" ref="U155:V157" si="58">Z155</f>
        <v>D3.1</v>
      </c>
      <c r="V155" s="57" t="str">
        <f t="shared" si="58"/>
        <v>Appropriate daylighting in primary occupancy areas.</v>
      </c>
      <c r="W155" s="80"/>
      <c r="X155" s="81"/>
      <c r="Y155" s="110"/>
      <c r="Z155" s="46" t="str">
        <f>AB155</f>
        <v>D3.1</v>
      </c>
      <c r="AA155" s="60" t="str">
        <f>IF($X$2="a",AC155,AE155)</f>
        <v>Appropriate daylighting in primary occupancy areas.</v>
      </c>
      <c r="AB155" s="48" t="s">
        <v>315</v>
      </c>
      <c r="AC155" s="49" t="s">
        <v>316</v>
      </c>
      <c r="AD155" s="74" t="s">
        <v>315</v>
      </c>
      <c r="AE155" s="75" t="s">
        <v>316</v>
      </c>
      <c r="AF155" s="4"/>
      <c r="AG155" s="4"/>
      <c r="AH155" s="4"/>
      <c r="AI155" s="5"/>
      <c r="AJ155" s="5"/>
      <c r="AK155" s="5"/>
      <c r="AL155" s="5"/>
    </row>
    <row r="156" spans="1:38" ht="14" hidden="1" customHeight="1" outlineLevel="1">
      <c r="A156" s="68">
        <f t="shared" ref="A156:O164" si="59">IF(A$139=1,1,0)</f>
        <v>1</v>
      </c>
      <c r="B156" s="69">
        <f t="shared" si="59"/>
        <v>0</v>
      </c>
      <c r="C156" s="68">
        <f t="shared" si="59"/>
        <v>1</v>
      </c>
      <c r="D156" s="68">
        <f t="shared" si="59"/>
        <v>0</v>
      </c>
      <c r="E156" s="71">
        <f t="shared" si="59"/>
        <v>0</v>
      </c>
      <c r="F156" s="71">
        <f t="shared" si="59"/>
        <v>0</v>
      </c>
      <c r="G156" s="71">
        <f t="shared" si="59"/>
        <v>0</v>
      </c>
      <c r="H156" s="71">
        <f t="shared" si="59"/>
        <v>1</v>
      </c>
      <c r="I156" s="71">
        <f t="shared" si="59"/>
        <v>0</v>
      </c>
      <c r="J156" s="71">
        <f t="shared" si="59"/>
        <v>1</v>
      </c>
      <c r="K156" s="71">
        <f t="shared" si="59"/>
        <v>0</v>
      </c>
      <c r="L156" s="71">
        <f t="shared" si="59"/>
        <v>0</v>
      </c>
      <c r="M156" s="71">
        <f t="shared" si="59"/>
        <v>0</v>
      </c>
      <c r="N156" s="71">
        <f t="shared" si="59"/>
        <v>0</v>
      </c>
      <c r="O156" s="71">
        <f t="shared" si="59"/>
        <v>0</v>
      </c>
      <c r="P156" s="106"/>
      <c r="Q156" s="107">
        <f t="shared" si="53"/>
        <v>1</v>
      </c>
      <c r="R156" s="176"/>
      <c r="S156" s="143">
        <f t="shared" si="54"/>
        <v>0</v>
      </c>
      <c r="T156" s="252"/>
      <c r="U156" s="56" t="str">
        <f t="shared" si="58"/>
        <v>D3.2</v>
      </c>
      <c r="V156" s="57" t="str">
        <f t="shared" si="58"/>
        <v>Control of glare from daylighting.</v>
      </c>
      <c r="W156" s="80"/>
      <c r="X156" s="81"/>
      <c r="Y156" s="110"/>
      <c r="Z156" s="46" t="str">
        <f>AB156</f>
        <v>D3.2</v>
      </c>
      <c r="AA156" s="60" t="str">
        <f>IF($X$2="a",AC156,AE156)</f>
        <v>Control of glare from daylighting.</v>
      </c>
      <c r="AB156" s="48" t="s">
        <v>317</v>
      </c>
      <c r="AC156" s="49" t="s">
        <v>318</v>
      </c>
      <c r="AD156" s="74" t="s">
        <v>317</v>
      </c>
      <c r="AE156" s="75" t="s">
        <v>318</v>
      </c>
      <c r="AF156" s="4"/>
      <c r="AG156" s="4"/>
      <c r="AH156" s="4"/>
      <c r="AI156" s="5"/>
      <c r="AJ156" s="5"/>
      <c r="AK156" s="5"/>
      <c r="AL156" s="5"/>
    </row>
    <row r="157" spans="1:38" ht="14" hidden="1" customHeight="1" outlineLevel="1">
      <c r="A157" s="162">
        <f t="shared" si="59"/>
        <v>1</v>
      </c>
      <c r="B157" s="163">
        <f t="shared" si="59"/>
        <v>0</v>
      </c>
      <c r="C157" s="68">
        <f t="shared" si="59"/>
        <v>1</v>
      </c>
      <c r="D157" s="113">
        <f t="shared" si="59"/>
        <v>0</v>
      </c>
      <c r="E157" s="150">
        <f t="shared" si="59"/>
        <v>0</v>
      </c>
      <c r="F157" s="150">
        <f t="shared" si="59"/>
        <v>0</v>
      </c>
      <c r="G157" s="150">
        <f t="shared" si="59"/>
        <v>0</v>
      </c>
      <c r="H157" s="150">
        <f t="shared" si="59"/>
        <v>1</v>
      </c>
      <c r="I157" s="150">
        <f t="shared" si="59"/>
        <v>0</v>
      </c>
      <c r="J157" s="150">
        <f t="shared" si="59"/>
        <v>1</v>
      </c>
      <c r="K157" s="150">
        <f t="shared" si="59"/>
        <v>0</v>
      </c>
      <c r="L157" s="150">
        <f t="shared" si="59"/>
        <v>0</v>
      </c>
      <c r="M157" s="150">
        <f t="shared" si="59"/>
        <v>0</v>
      </c>
      <c r="N157" s="150">
        <f t="shared" si="59"/>
        <v>0</v>
      </c>
      <c r="O157" s="150">
        <f t="shared" si="59"/>
        <v>0</v>
      </c>
      <c r="P157" s="164"/>
      <c r="Q157" s="150">
        <f t="shared" si="53"/>
        <v>1</v>
      </c>
      <c r="R157" s="190"/>
      <c r="S157" s="151">
        <f t="shared" si="54"/>
        <v>0</v>
      </c>
      <c r="T157" s="252"/>
      <c r="U157" s="56" t="str">
        <f t="shared" si="58"/>
        <v>D3.3</v>
      </c>
      <c r="V157" s="57" t="str">
        <f t="shared" si="58"/>
        <v>Appropriate illumination levels and quality of lighting in non-residential occupancies.</v>
      </c>
      <c r="W157" s="80"/>
      <c r="X157" s="81"/>
      <c r="Y157" s="165"/>
      <c r="Z157" s="46" t="str">
        <f>AB157</f>
        <v>D3.3</v>
      </c>
      <c r="AA157" s="60" t="str">
        <f>IF($X$2="a",AC157,AE157)</f>
        <v>Appropriate illumination levels and quality of lighting in non-residential occupancies.</v>
      </c>
      <c r="AB157" s="48" t="s">
        <v>319</v>
      </c>
      <c r="AC157" s="49" t="s">
        <v>320</v>
      </c>
      <c r="AD157" s="74" t="s">
        <v>319</v>
      </c>
      <c r="AE157" s="75" t="s">
        <v>320</v>
      </c>
      <c r="AF157" s="4"/>
      <c r="AG157" s="4"/>
      <c r="AH157" s="4"/>
      <c r="AI157" s="5"/>
      <c r="AJ157" s="5"/>
      <c r="AK157" s="5"/>
      <c r="AL157" s="5"/>
    </row>
    <row r="158" spans="1:38" ht="15.75" customHeight="1" collapsed="1" thickBot="1">
      <c r="A158" s="158">
        <f t="shared" si="59"/>
        <v>1</v>
      </c>
      <c r="B158" s="166">
        <f t="shared" si="59"/>
        <v>0</v>
      </c>
      <c r="C158" s="158">
        <f t="shared" si="59"/>
        <v>1</v>
      </c>
      <c r="D158" s="97">
        <f t="shared" si="59"/>
        <v>0</v>
      </c>
      <c r="E158" s="107">
        <f t="shared" si="59"/>
        <v>0</v>
      </c>
      <c r="F158" s="107">
        <f t="shared" si="59"/>
        <v>0</v>
      </c>
      <c r="G158" s="107">
        <f t="shared" si="59"/>
        <v>0</v>
      </c>
      <c r="H158" s="107">
        <f t="shared" si="59"/>
        <v>1</v>
      </c>
      <c r="I158" s="107">
        <f t="shared" si="59"/>
        <v>0</v>
      </c>
      <c r="J158" s="107">
        <f t="shared" si="59"/>
        <v>1</v>
      </c>
      <c r="K158" s="107">
        <f t="shared" si="59"/>
        <v>0</v>
      </c>
      <c r="L158" s="107">
        <f t="shared" si="59"/>
        <v>0</v>
      </c>
      <c r="M158" s="107">
        <f t="shared" si="59"/>
        <v>0</v>
      </c>
      <c r="N158" s="107">
        <f t="shared" si="59"/>
        <v>0</v>
      </c>
      <c r="O158" s="107">
        <f t="shared" si="59"/>
        <v>0</v>
      </c>
      <c r="P158" s="102"/>
      <c r="Q158" s="100">
        <f t="shared" si="53"/>
        <v>1</v>
      </c>
      <c r="R158" s="191"/>
      <c r="S158" s="120">
        <f t="shared" si="54"/>
        <v>0</v>
      </c>
      <c r="T158" s="42" t="s">
        <v>321</v>
      </c>
      <c r="U158" s="256" t="str">
        <f>Z158</f>
        <v>Noise and Acoustics</v>
      </c>
      <c r="V158" s="257"/>
      <c r="W158" s="175"/>
      <c r="X158" s="81"/>
      <c r="Y158" s="45">
        <f>COUNTA(V159:V162)-COUNTIF(V159:V162,"N.A.")</f>
        <v>4</v>
      </c>
      <c r="Z158" s="46" t="str">
        <f>IF($X$2="a",AB158,AD158)</f>
        <v>Noise and Acoustics</v>
      </c>
      <c r="AA158" s="47"/>
      <c r="AB158" s="48" t="s">
        <v>322</v>
      </c>
      <c r="AC158" s="49"/>
      <c r="AD158" s="74" t="s">
        <v>322</v>
      </c>
      <c r="AE158" s="75"/>
      <c r="AF158" s="4"/>
      <c r="AG158" s="4"/>
      <c r="AH158" s="4"/>
      <c r="AI158" s="5"/>
      <c r="AJ158" s="5"/>
      <c r="AK158" s="5"/>
      <c r="AL158" s="5"/>
    </row>
    <row r="159" spans="1:38" ht="14" hidden="1" customHeight="1" outlineLevel="1">
      <c r="A159" s="68">
        <f t="shared" si="59"/>
        <v>1</v>
      </c>
      <c r="B159" s="69">
        <f t="shared" si="59"/>
        <v>0</v>
      </c>
      <c r="C159" s="68">
        <f t="shared" si="59"/>
        <v>1</v>
      </c>
      <c r="D159" s="68">
        <f t="shared" si="59"/>
        <v>0</v>
      </c>
      <c r="E159" s="71">
        <f t="shared" si="59"/>
        <v>0</v>
      </c>
      <c r="F159" s="71">
        <f t="shared" si="59"/>
        <v>0</v>
      </c>
      <c r="G159" s="71">
        <f t="shared" si="59"/>
        <v>0</v>
      </c>
      <c r="H159" s="71">
        <f t="shared" si="59"/>
        <v>1</v>
      </c>
      <c r="I159" s="71">
        <f t="shared" si="59"/>
        <v>0</v>
      </c>
      <c r="J159" s="71">
        <f t="shared" si="59"/>
        <v>1</v>
      </c>
      <c r="K159" s="71">
        <f t="shared" si="59"/>
        <v>0</v>
      </c>
      <c r="L159" s="71">
        <f t="shared" si="59"/>
        <v>0</v>
      </c>
      <c r="M159" s="71">
        <f t="shared" si="59"/>
        <v>0</v>
      </c>
      <c r="N159" s="71">
        <f t="shared" si="59"/>
        <v>0</v>
      </c>
      <c r="O159" s="71">
        <f t="shared" si="59"/>
        <v>0</v>
      </c>
      <c r="P159" s="106"/>
      <c r="Q159" s="107">
        <f t="shared" si="53"/>
        <v>1</v>
      </c>
      <c r="R159" s="176"/>
      <c r="S159" s="143">
        <f t="shared" si="54"/>
        <v>0</v>
      </c>
      <c r="T159" s="252"/>
      <c r="U159" s="56" t="str">
        <f t="shared" ref="U159:V162" si="60">Z159</f>
        <v>D4.1</v>
      </c>
      <c r="V159" s="57" t="str">
        <f t="shared" si="60"/>
        <v>Noise attenuation through the exterior envelope.</v>
      </c>
      <c r="W159" s="80"/>
      <c r="X159" s="81"/>
      <c r="Y159" s="110"/>
      <c r="Z159" s="46" t="str">
        <f>AB159</f>
        <v>D4.1</v>
      </c>
      <c r="AA159" s="60" t="str">
        <f>IF($X$2="a",AC159,AE159)</f>
        <v>Noise attenuation through the exterior envelope.</v>
      </c>
      <c r="AB159" s="48" t="s">
        <v>323</v>
      </c>
      <c r="AC159" s="49" t="s">
        <v>324</v>
      </c>
      <c r="AD159" s="74" t="s">
        <v>323</v>
      </c>
      <c r="AE159" s="75" t="s">
        <v>324</v>
      </c>
      <c r="AF159" s="4"/>
      <c r="AG159" s="4"/>
      <c r="AH159" s="4"/>
      <c r="AI159" s="5"/>
      <c r="AJ159" s="5"/>
      <c r="AK159" s="5"/>
      <c r="AL159" s="5"/>
    </row>
    <row r="160" spans="1:38" ht="14" hidden="1" customHeight="1" outlineLevel="1">
      <c r="A160" s="68">
        <f t="shared" si="59"/>
        <v>1</v>
      </c>
      <c r="B160" s="69">
        <f t="shared" si="59"/>
        <v>0</v>
      </c>
      <c r="C160" s="68">
        <f t="shared" si="59"/>
        <v>1</v>
      </c>
      <c r="D160" s="68">
        <f t="shared" si="59"/>
        <v>0</v>
      </c>
      <c r="E160" s="71">
        <f t="shared" si="59"/>
        <v>0</v>
      </c>
      <c r="F160" s="71">
        <f t="shared" si="59"/>
        <v>0</v>
      </c>
      <c r="G160" s="71">
        <f t="shared" si="59"/>
        <v>0</v>
      </c>
      <c r="H160" s="71">
        <f t="shared" si="59"/>
        <v>1</v>
      </c>
      <c r="I160" s="71">
        <f t="shared" si="59"/>
        <v>0</v>
      </c>
      <c r="J160" s="71">
        <f t="shared" si="59"/>
        <v>1</v>
      </c>
      <c r="K160" s="71">
        <f t="shared" si="59"/>
        <v>0</v>
      </c>
      <c r="L160" s="71">
        <f t="shared" si="59"/>
        <v>0</v>
      </c>
      <c r="M160" s="71">
        <f t="shared" si="59"/>
        <v>0</v>
      </c>
      <c r="N160" s="71">
        <f t="shared" si="59"/>
        <v>0</v>
      </c>
      <c r="O160" s="71">
        <f t="shared" si="59"/>
        <v>0</v>
      </c>
      <c r="P160" s="106"/>
      <c r="Q160" s="107">
        <f t="shared" si="53"/>
        <v>1</v>
      </c>
      <c r="R160" s="176"/>
      <c r="S160" s="143">
        <f t="shared" si="54"/>
        <v>0</v>
      </c>
      <c r="T160" s="252"/>
      <c r="U160" s="56" t="str">
        <f t="shared" si="60"/>
        <v>D4.2</v>
      </c>
      <c r="V160" s="57" t="str">
        <f t="shared" si="60"/>
        <v>Transmission of facility equipment noise to primary occupancies.</v>
      </c>
      <c r="W160" s="80"/>
      <c r="X160" s="81"/>
      <c r="Y160" s="110"/>
      <c r="Z160" s="46" t="str">
        <f>AB160</f>
        <v>D4.2</v>
      </c>
      <c r="AA160" s="60" t="str">
        <f>IF($X$2="a",AC160,AE160)</f>
        <v>Transmission of facility equipment noise to primary occupancies.</v>
      </c>
      <c r="AB160" s="48" t="s">
        <v>325</v>
      </c>
      <c r="AC160" s="49" t="s">
        <v>326</v>
      </c>
      <c r="AD160" s="74" t="s">
        <v>325</v>
      </c>
      <c r="AE160" s="75" t="s">
        <v>326</v>
      </c>
      <c r="AF160" s="4"/>
      <c r="AG160" s="4"/>
      <c r="AH160" s="4"/>
      <c r="AI160" s="5"/>
      <c r="AJ160" s="5"/>
      <c r="AK160" s="5"/>
      <c r="AL160" s="5"/>
    </row>
    <row r="161" spans="1:38" ht="14" hidden="1" customHeight="1" outlineLevel="1">
      <c r="A161" s="68">
        <f t="shared" si="59"/>
        <v>1</v>
      </c>
      <c r="B161" s="69">
        <f t="shared" si="59"/>
        <v>0</v>
      </c>
      <c r="C161" s="68">
        <f t="shared" si="59"/>
        <v>1</v>
      </c>
      <c r="D161" s="68">
        <f t="shared" si="59"/>
        <v>0</v>
      </c>
      <c r="E161" s="71">
        <f t="shared" si="59"/>
        <v>0</v>
      </c>
      <c r="F161" s="71">
        <f t="shared" si="59"/>
        <v>0</v>
      </c>
      <c r="G161" s="71">
        <f t="shared" si="59"/>
        <v>0</v>
      </c>
      <c r="H161" s="71">
        <f t="shared" si="59"/>
        <v>1</v>
      </c>
      <c r="I161" s="71">
        <f t="shared" si="59"/>
        <v>0</v>
      </c>
      <c r="J161" s="71">
        <f t="shared" si="59"/>
        <v>1</v>
      </c>
      <c r="K161" s="71">
        <f t="shared" si="59"/>
        <v>0</v>
      </c>
      <c r="L161" s="71">
        <f t="shared" si="59"/>
        <v>0</v>
      </c>
      <c r="M161" s="71">
        <f t="shared" si="59"/>
        <v>0</v>
      </c>
      <c r="N161" s="71">
        <f t="shared" si="59"/>
        <v>0</v>
      </c>
      <c r="O161" s="71">
        <f t="shared" si="59"/>
        <v>0</v>
      </c>
      <c r="P161" s="106"/>
      <c r="Q161" s="107">
        <f t="shared" si="53"/>
        <v>1</v>
      </c>
      <c r="R161" s="176"/>
      <c r="S161" s="143">
        <f t="shared" si="54"/>
        <v>0</v>
      </c>
      <c r="T161" s="252"/>
      <c r="U161" s="56" t="str">
        <f t="shared" si="60"/>
        <v>D4.3</v>
      </c>
      <c r="V161" s="57" t="str">
        <f t="shared" si="60"/>
        <v>Noise attenuation between primary occupancy areas.</v>
      </c>
      <c r="W161" s="80"/>
      <c r="X161" s="81"/>
      <c r="Y161" s="110"/>
      <c r="Z161" s="46" t="str">
        <f>AB161</f>
        <v>D4.3</v>
      </c>
      <c r="AA161" s="60" t="str">
        <f>IF($X$2="a",AC161,AE161)</f>
        <v>Noise attenuation between primary occupancy areas.</v>
      </c>
      <c r="AB161" s="48" t="s">
        <v>327</v>
      </c>
      <c r="AC161" s="49" t="s">
        <v>328</v>
      </c>
      <c r="AD161" s="74" t="s">
        <v>327</v>
      </c>
      <c r="AE161" s="75" t="s">
        <v>328</v>
      </c>
      <c r="AF161" s="4"/>
      <c r="AG161" s="4"/>
      <c r="AH161" s="4"/>
      <c r="AI161" s="5"/>
      <c r="AJ161" s="5"/>
      <c r="AK161" s="5"/>
      <c r="AL161" s="5"/>
    </row>
    <row r="162" spans="1:38" ht="14" hidden="1" customHeight="1" outlineLevel="1">
      <c r="A162" s="162">
        <f t="shared" si="59"/>
        <v>1</v>
      </c>
      <c r="B162" s="163">
        <f t="shared" si="59"/>
        <v>0</v>
      </c>
      <c r="C162" s="162">
        <f t="shared" si="59"/>
        <v>1</v>
      </c>
      <c r="D162" s="162">
        <f t="shared" si="59"/>
        <v>0</v>
      </c>
      <c r="E162" s="150">
        <f t="shared" si="59"/>
        <v>0</v>
      </c>
      <c r="F162" s="150">
        <f t="shared" si="59"/>
        <v>0</v>
      </c>
      <c r="G162" s="150">
        <f t="shared" si="59"/>
        <v>0</v>
      </c>
      <c r="H162" s="150">
        <f t="shared" si="59"/>
        <v>1</v>
      </c>
      <c r="I162" s="150">
        <f t="shared" si="59"/>
        <v>0</v>
      </c>
      <c r="J162" s="150">
        <f t="shared" si="59"/>
        <v>1</v>
      </c>
      <c r="K162" s="150">
        <f t="shared" si="59"/>
        <v>0</v>
      </c>
      <c r="L162" s="150">
        <f t="shared" si="59"/>
        <v>0</v>
      </c>
      <c r="M162" s="150">
        <f t="shared" si="59"/>
        <v>0</v>
      </c>
      <c r="N162" s="150">
        <f t="shared" si="59"/>
        <v>0</v>
      </c>
      <c r="O162" s="150">
        <f t="shared" si="59"/>
        <v>0</v>
      </c>
      <c r="P162" s="164"/>
      <c r="Q162" s="149">
        <f t="shared" si="53"/>
        <v>1</v>
      </c>
      <c r="R162" s="190"/>
      <c r="S162" s="186">
        <f t="shared" si="54"/>
        <v>0</v>
      </c>
      <c r="T162" s="252"/>
      <c r="U162" s="56" t="str">
        <f t="shared" si="60"/>
        <v>D4.4</v>
      </c>
      <c r="V162" s="57" t="str">
        <f t="shared" si="60"/>
        <v>Appropriate acoustic performance within primary occupancy areas.</v>
      </c>
      <c r="W162" s="80"/>
      <c r="X162" s="81"/>
      <c r="Y162" s="165"/>
      <c r="Z162" s="46" t="str">
        <f>AB162</f>
        <v>D4.4</v>
      </c>
      <c r="AA162" s="60" t="str">
        <f>IF($X$2="a",AC162,AE162)</f>
        <v>Appropriate acoustic performance within primary occupancy areas.</v>
      </c>
      <c r="AB162" s="48" t="s">
        <v>329</v>
      </c>
      <c r="AC162" s="49" t="s">
        <v>330</v>
      </c>
      <c r="AD162" s="74" t="s">
        <v>329</v>
      </c>
      <c r="AE162" s="75" t="s">
        <v>330</v>
      </c>
      <c r="AF162" s="4"/>
      <c r="AG162" s="4"/>
      <c r="AH162" s="4"/>
      <c r="AI162" s="5"/>
      <c r="AJ162" s="5"/>
      <c r="AK162" s="5"/>
      <c r="AL162" s="5"/>
    </row>
    <row r="163" spans="1:38" s="197" customFormat="1" ht="15.75" hidden="1" customHeight="1" outlineLevel="1">
      <c r="A163" s="158">
        <f>IF(A$139=1,1,0)</f>
        <v>1</v>
      </c>
      <c r="B163" s="166">
        <f>IF(B$139=1,1,0)</f>
        <v>0</v>
      </c>
      <c r="C163" s="158">
        <f t="shared" si="59"/>
        <v>1</v>
      </c>
      <c r="D163" s="158">
        <f t="shared" si="59"/>
        <v>0</v>
      </c>
      <c r="E163" s="107">
        <f t="shared" si="59"/>
        <v>0</v>
      </c>
      <c r="F163" s="107">
        <f t="shared" si="59"/>
        <v>0</v>
      </c>
      <c r="G163" s="107">
        <f t="shared" si="59"/>
        <v>0</v>
      </c>
      <c r="H163" s="107">
        <f t="shared" si="59"/>
        <v>1</v>
      </c>
      <c r="I163" s="107">
        <f t="shared" si="59"/>
        <v>0</v>
      </c>
      <c r="J163" s="107">
        <f t="shared" si="59"/>
        <v>1</v>
      </c>
      <c r="K163" s="107">
        <f t="shared" si="59"/>
        <v>0</v>
      </c>
      <c r="L163" s="107">
        <f t="shared" si="59"/>
        <v>0</v>
      </c>
      <c r="M163" s="107">
        <f t="shared" si="59"/>
        <v>0</v>
      </c>
      <c r="N163" s="107">
        <f t="shared" si="59"/>
        <v>0</v>
      </c>
      <c r="O163" s="149">
        <f t="shared" si="59"/>
        <v>0</v>
      </c>
      <c r="P163" s="193"/>
      <c r="Q163" s="100">
        <f t="shared" si="53"/>
        <v>1</v>
      </c>
      <c r="R163" s="191"/>
      <c r="S163" s="120">
        <f t="shared" si="54"/>
        <v>0</v>
      </c>
      <c r="T163" s="246" t="s">
        <v>331</v>
      </c>
      <c r="U163" s="256" t="str">
        <f>Z163</f>
        <v>Control of electromagnetic emissions</v>
      </c>
      <c r="V163" s="257"/>
      <c r="W163" s="194"/>
      <c r="X163" s="81"/>
      <c r="Y163" s="45">
        <f>1-COUNTIF(U164:U164,"N.A.")</f>
        <v>1</v>
      </c>
      <c r="Z163" s="46" t="str">
        <f>IF($X$2="a",AB163,AD163)</f>
        <v>Control of electromagnetic emissions</v>
      </c>
      <c r="AA163" s="47"/>
      <c r="AB163" s="48" t="s">
        <v>332</v>
      </c>
      <c r="AC163" s="195"/>
      <c r="AD163" s="74" t="s">
        <v>332</v>
      </c>
      <c r="AE163" s="196"/>
      <c r="AF163" s="4"/>
      <c r="AG163" s="4"/>
      <c r="AH163" s="4"/>
      <c r="AI163" s="4"/>
      <c r="AJ163" s="4"/>
      <c r="AK163" s="4"/>
      <c r="AL163" s="4"/>
    </row>
    <row r="164" spans="1:38" ht="14" hidden="1" customHeight="1" outlineLevel="1" thickBot="1">
      <c r="A164" s="68">
        <f>IF(A$139=1,1,0)</f>
        <v>1</v>
      </c>
      <c r="B164" s="166">
        <f>IF(B$139=1,1,0)</f>
        <v>0</v>
      </c>
      <c r="C164" s="68">
        <f t="shared" si="59"/>
        <v>1</v>
      </c>
      <c r="D164" s="68">
        <f t="shared" si="59"/>
        <v>0</v>
      </c>
      <c r="E164" s="71">
        <f t="shared" si="59"/>
        <v>0</v>
      </c>
      <c r="F164" s="71">
        <f t="shared" si="59"/>
        <v>0</v>
      </c>
      <c r="G164" s="71">
        <f t="shared" si="59"/>
        <v>0</v>
      </c>
      <c r="H164" s="71">
        <f t="shared" si="59"/>
        <v>1</v>
      </c>
      <c r="I164" s="71">
        <f t="shared" si="59"/>
        <v>0</v>
      </c>
      <c r="J164" s="71">
        <f t="shared" si="59"/>
        <v>1</v>
      </c>
      <c r="K164" s="71">
        <f t="shared" si="59"/>
        <v>0</v>
      </c>
      <c r="L164" s="71">
        <f t="shared" si="59"/>
        <v>0</v>
      </c>
      <c r="M164" s="71">
        <f t="shared" si="59"/>
        <v>0</v>
      </c>
      <c r="N164" s="71">
        <f t="shared" si="59"/>
        <v>0</v>
      </c>
      <c r="O164" s="107">
        <f t="shared" si="59"/>
        <v>0</v>
      </c>
      <c r="P164" s="198"/>
      <c r="Q164" s="156">
        <f t="shared" si="53"/>
        <v>1</v>
      </c>
      <c r="R164" s="176"/>
      <c r="S164" s="199">
        <f t="shared" si="54"/>
        <v>0</v>
      </c>
      <c r="T164" s="252"/>
      <c r="U164" s="56" t="str">
        <f>Z164</f>
        <v>D5.1</v>
      </c>
      <c r="V164" s="57" t="str">
        <f>AA164</f>
        <v>Electromagnetic emissions</v>
      </c>
      <c r="W164" s="80"/>
      <c r="X164" s="81"/>
      <c r="Y164" s="165"/>
      <c r="Z164" s="46" t="str">
        <f>AB164</f>
        <v>D5.1</v>
      </c>
      <c r="AA164" s="60" t="str">
        <f>IF($X$2="a",AC164,AE164)</f>
        <v>Electromagnetic emissions</v>
      </c>
      <c r="AB164" s="48" t="s">
        <v>333</v>
      </c>
      <c r="AC164" s="49" t="s">
        <v>334</v>
      </c>
      <c r="AD164" s="74" t="s">
        <v>333</v>
      </c>
      <c r="AE164" s="75" t="s">
        <v>334</v>
      </c>
      <c r="AF164" s="4"/>
      <c r="AG164" s="4"/>
      <c r="AH164" s="4"/>
      <c r="AI164" s="5"/>
      <c r="AJ164" s="5"/>
      <c r="AK164" s="5"/>
      <c r="AL164" s="5"/>
    </row>
    <row r="165" spans="1:38" ht="20" customHeight="1" collapsed="1">
      <c r="A165" s="168">
        <f>IF([1]BasicA!$B$15=[1]BasicA!$R$31,1,0)</f>
        <v>1</v>
      </c>
      <c r="B165" s="168">
        <f>IF([1]BasicA!$B$15=[1]BasicA!$R$30,1,0)</f>
        <v>0</v>
      </c>
      <c r="C165" s="169">
        <v>1</v>
      </c>
      <c r="D165" s="23">
        <f>IF(OR(OR([1]BasicA!$R$26=D$3,[1]BasicA!$R$27=D$3,[1]BasicA!$R$28=D$3)),1,0)</f>
        <v>0</v>
      </c>
      <c r="E165" s="23">
        <f>IF(OR(OR([1]BasicA!$R$26=E$3,[1]BasicA!$R$27=E$3,[1]BasicA!$R$28=E$3)),1,0)</f>
        <v>0</v>
      </c>
      <c r="F165" s="23">
        <f>IF(OR(OR([1]BasicA!$R$26=F$3,[1]BasicA!$R$27=F$3,[1]BasicA!$R$28=F$3)),1,0)</f>
        <v>0</v>
      </c>
      <c r="G165" s="23">
        <f>IF(OR(OR([1]BasicA!$R$26=G$3,[1]BasicA!$R$27=G$3,[1]BasicA!$R$28=G$3)),1,0)</f>
        <v>0</v>
      </c>
      <c r="H165" s="23">
        <f>IF(OR(OR([1]BasicA!$R$26=H$3,[1]BasicA!$R$27=H$3,[1]BasicA!$R$28=H$3)),1,0)</f>
        <v>1</v>
      </c>
      <c r="I165" s="23">
        <f>IF(OR(OR([1]BasicA!$R$26=I$3,[1]BasicA!$R$27=I$3,[1]BasicA!$R$28=I$3)),1,0)</f>
        <v>0</v>
      </c>
      <c r="J165" s="23">
        <f>IF(OR(OR([1]BasicA!$R$26=J$3,[1]BasicA!$R$27=J$3,[1]BasicA!$R$28=J$3)),1,0)</f>
        <v>1</v>
      </c>
      <c r="K165" s="23">
        <f>IF(OR(OR([1]BasicA!$R$26=K$3,[1]BasicA!$R$27=K$3,[1]BasicA!$R$28=K$3)),1,0)</f>
        <v>0</v>
      </c>
      <c r="L165" s="23">
        <f>IF(OR(OR([1]BasicA!$R$26=L$3,[1]BasicA!$R$27=L$3,[1]BasicA!$R$28=L$3)),1,0)</f>
        <v>0</v>
      </c>
      <c r="M165" s="23">
        <f>IF(OR(OR([1]BasicA!$R$26=M$3,[1]BasicA!$R$27=M$3,[1]BasicA!$R$28=M$3)),1,0)</f>
        <v>0</v>
      </c>
      <c r="N165" s="23">
        <f>IF(OR(OR([1]BasicA!$R$26=N$3,[1]BasicA!$R$27=N$3,[1]BasicA!$R$28=N$3)),1,0)</f>
        <v>0</v>
      </c>
      <c r="O165" s="23">
        <f>IF(OR(OR([1]BasicA!$R$26=O$3,[1]BasicA!$R$27=O$3,[1]BasicA!$R$28=O$3)),1,0)</f>
        <v>0</v>
      </c>
      <c r="P165" s="92">
        <f>IF([1]BasicA!$B$13=[1]BasicA!$R$2,1,0)</f>
        <v>0</v>
      </c>
      <c r="Q165" s="25">
        <f>IF([1]BasicA!$B$13=[1]BasicA!$R$3,1,0)</f>
        <v>1</v>
      </c>
      <c r="R165" s="25">
        <f>IF([1]BasicA!$B$13=[1]BasicA!$R$4,1,0)</f>
        <v>0</v>
      </c>
      <c r="S165" s="25">
        <f>IF([1]BasicA!$B$13=[1]BasicA!$R$5,1,0)</f>
        <v>0</v>
      </c>
      <c r="T165" s="247" t="s">
        <v>335</v>
      </c>
      <c r="U165" s="258" t="str">
        <f>Z165</f>
        <v>Service Quality</v>
      </c>
      <c r="V165" s="259"/>
      <c r="W165" s="175"/>
      <c r="X165" s="95">
        <f>COUNTIF(Y166:Y206,"&gt;0")</f>
        <v>5</v>
      </c>
      <c r="Y165" s="28">
        <f>SUM(Y166:Y206)</f>
        <v>36</v>
      </c>
      <c r="Z165" s="29" t="str">
        <f>IF($X$2="a",AB165,AD165)</f>
        <v>Service Quality</v>
      </c>
      <c r="AA165" s="30"/>
      <c r="AB165" s="130" t="s">
        <v>336</v>
      </c>
      <c r="AC165" s="200"/>
      <c r="AD165" s="132" t="s">
        <v>336</v>
      </c>
      <c r="AE165" s="189"/>
      <c r="AF165" s="4"/>
      <c r="AG165" s="4"/>
      <c r="AH165" s="4"/>
      <c r="AI165" s="5"/>
      <c r="AJ165" s="5"/>
      <c r="AK165" s="5"/>
      <c r="AL165" s="5"/>
    </row>
    <row r="166" spans="1:38" ht="15.75" customHeight="1">
      <c r="A166" s="68">
        <f t="shared" ref="A166:O181" si="61">IF(A$165=1,1,0)</f>
        <v>1</v>
      </c>
      <c r="B166" s="69">
        <f t="shared" si="61"/>
        <v>0</v>
      </c>
      <c r="C166" s="68">
        <f t="shared" si="61"/>
        <v>1</v>
      </c>
      <c r="D166" s="68">
        <f t="shared" si="61"/>
        <v>0</v>
      </c>
      <c r="E166" s="71">
        <f t="shared" si="61"/>
        <v>0</v>
      </c>
      <c r="F166" s="71">
        <f t="shared" si="61"/>
        <v>0</v>
      </c>
      <c r="G166" s="71">
        <f t="shared" si="61"/>
        <v>0</v>
      </c>
      <c r="H166" s="71">
        <f t="shared" si="61"/>
        <v>1</v>
      </c>
      <c r="I166" s="71">
        <f t="shared" si="61"/>
        <v>0</v>
      </c>
      <c r="J166" s="71">
        <f t="shared" si="61"/>
        <v>1</v>
      </c>
      <c r="K166" s="71">
        <f t="shared" si="61"/>
        <v>0</v>
      </c>
      <c r="L166" s="71">
        <f t="shared" si="61"/>
        <v>0</v>
      </c>
      <c r="M166" s="71">
        <f t="shared" si="61"/>
        <v>0</v>
      </c>
      <c r="N166" s="71">
        <f t="shared" si="61"/>
        <v>0</v>
      </c>
      <c r="O166" s="71">
        <f t="shared" si="61"/>
        <v>0</v>
      </c>
      <c r="P166" s="201"/>
      <c r="Q166" s="107">
        <f t="shared" ref="Q166:Q203" si="62">IF($Q$165=1,1,0)</f>
        <v>1</v>
      </c>
      <c r="R166" s="174">
        <f>IF($R$165=1,1,0)</f>
        <v>0</v>
      </c>
      <c r="S166" s="143">
        <f t="shared" ref="S166:S206" si="63">IF($S$165=1,1,0)</f>
        <v>0</v>
      </c>
      <c r="T166" s="42" t="s">
        <v>337</v>
      </c>
      <c r="U166" s="256" t="str">
        <f>Z166</f>
        <v>Safety and Security</v>
      </c>
      <c r="V166" s="257"/>
      <c r="W166" s="175"/>
      <c r="X166" s="81"/>
      <c r="Y166" s="45">
        <f>COUNTA(V167:V176)-COUNTIF(V167:V176,"N.A.")</f>
        <v>10</v>
      </c>
      <c r="Z166" s="46" t="str">
        <f>IF($X$2="a",AB166,AD166)</f>
        <v>Safety and Security</v>
      </c>
      <c r="AA166" s="47"/>
      <c r="AB166" s="48" t="s">
        <v>338</v>
      </c>
      <c r="AC166" s="111"/>
      <c r="AD166" s="51" t="s">
        <v>338</v>
      </c>
      <c r="AE166" s="140"/>
      <c r="AF166" s="4"/>
      <c r="AG166" s="4"/>
      <c r="AH166" s="4"/>
      <c r="AI166" s="5"/>
      <c r="AJ166" s="5"/>
      <c r="AK166" s="5"/>
      <c r="AL166" s="5"/>
    </row>
    <row r="167" spans="1:38" ht="15.75" hidden="1" customHeight="1" outlineLevel="1">
      <c r="A167" s="68">
        <f t="shared" si="61"/>
        <v>1</v>
      </c>
      <c r="B167" s="69">
        <f t="shared" si="61"/>
        <v>0</v>
      </c>
      <c r="C167" s="68">
        <f t="shared" si="61"/>
        <v>1</v>
      </c>
      <c r="D167" s="68">
        <f t="shared" si="61"/>
        <v>0</v>
      </c>
      <c r="E167" s="71">
        <f t="shared" si="61"/>
        <v>0</v>
      </c>
      <c r="F167" s="71">
        <f t="shared" si="61"/>
        <v>0</v>
      </c>
      <c r="G167" s="71">
        <f t="shared" si="61"/>
        <v>0</v>
      </c>
      <c r="H167" s="71">
        <f t="shared" si="61"/>
        <v>1</v>
      </c>
      <c r="I167" s="71">
        <f t="shared" si="61"/>
        <v>0</v>
      </c>
      <c r="J167" s="71">
        <f t="shared" si="61"/>
        <v>1</v>
      </c>
      <c r="K167" s="71">
        <f t="shared" si="61"/>
        <v>0</v>
      </c>
      <c r="L167" s="71">
        <f t="shared" si="61"/>
        <v>0</v>
      </c>
      <c r="M167" s="71">
        <f t="shared" si="61"/>
        <v>0</v>
      </c>
      <c r="N167" s="71">
        <f t="shared" si="61"/>
        <v>0</v>
      </c>
      <c r="O167" s="71">
        <f t="shared" si="61"/>
        <v>0</v>
      </c>
      <c r="P167" s="202"/>
      <c r="Q167" s="176"/>
      <c r="R167" s="174">
        <f>IF($R$165=1,1,0)</f>
        <v>0</v>
      </c>
      <c r="S167" s="176"/>
      <c r="T167" s="252"/>
      <c r="U167" s="56" t="str">
        <f t="shared" ref="U167:V206" si="64">Z167</f>
        <v>E1.1</v>
      </c>
      <c r="V167" s="57" t="str">
        <f>AA167</f>
        <v>Construction safety.</v>
      </c>
      <c r="W167" s="80"/>
      <c r="X167" s="81"/>
      <c r="Y167" s="110"/>
      <c r="Z167" s="46" t="str">
        <f>AB167</f>
        <v>E1.1</v>
      </c>
      <c r="AA167" s="60" t="str">
        <f t="shared" ref="AA167:AA206" si="65">IF($X$2="a",AC167,AE167)</f>
        <v>Construction safety.</v>
      </c>
      <c r="AB167" s="48" t="s">
        <v>339</v>
      </c>
      <c r="AC167" s="111" t="s">
        <v>340</v>
      </c>
      <c r="AD167" s="112" t="str">
        <f>$AB167</f>
        <v>E1.1</v>
      </c>
      <c r="AE167" s="75" t="s">
        <v>340</v>
      </c>
      <c r="AF167" s="4"/>
      <c r="AG167" s="4"/>
      <c r="AH167" s="4"/>
      <c r="AI167" s="5"/>
      <c r="AJ167" s="5"/>
      <c r="AK167" s="5"/>
      <c r="AL167" s="5"/>
    </row>
    <row r="168" spans="1:38" ht="15.75" hidden="1" customHeight="1" outlineLevel="1">
      <c r="A168" s="68">
        <f t="shared" si="61"/>
        <v>1</v>
      </c>
      <c r="B168" s="69">
        <f t="shared" si="61"/>
        <v>0</v>
      </c>
      <c r="C168" s="68">
        <f t="shared" si="61"/>
        <v>1</v>
      </c>
      <c r="D168" s="68">
        <f t="shared" si="61"/>
        <v>0</v>
      </c>
      <c r="E168" s="71">
        <f t="shared" si="61"/>
        <v>0</v>
      </c>
      <c r="F168" s="71">
        <f t="shared" si="61"/>
        <v>0</v>
      </c>
      <c r="G168" s="71">
        <f t="shared" si="61"/>
        <v>0</v>
      </c>
      <c r="H168" s="71">
        <f t="shared" si="61"/>
        <v>1</v>
      </c>
      <c r="I168" s="71">
        <f t="shared" si="61"/>
        <v>0</v>
      </c>
      <c r="J168" s="71">
        <f t="shared" si="61"/>
        <v>1</v>
      </c>
      <c r="K168" s="71">
        <f t="shared" si="61"/>
        <v>0</v>
      </c>
      <c r="L168" s="71">
        <f t="shared" si="61"/>
        <v>0</v>
      </c>
      <c r="M168" s="71">
        <f t="shared" si="61"/>
        <v>0</v>
      </c>
      <c r="N168" s="71">
        <f t="shared" si="61"/>
        <v>0</v>
      </c>
      <c r="O168" s="71">
        <f t="shared" si="61"/>
        <v>0</v>
      </c>
      <c r="P168" s="203"/>
      <c r="Q168" s="107">
        <f t="shared" si="62"/>
        <v>1</v>
      </c>
      <c r="R168" s="176"/>
      <c r="S168" s="143">
        <f t="shared" si="63"/>
        <v>0</v>
      </c>
      <c r="T168" s="252"/>
      <c r="U168" s="56" t="str">
        <f t="shared" si="64"/>
        <v>E1.2</v>
      </c>
      <c r="V168" s="57" t="str">
        <f t="shared" si="64"/>
        <v>Risk to occupants and facilities from fire.</v>
      </c>
      <c r="W168" s="80"/>
      <c r="X168" s="81"/>
      <c r="Y168" s="110"/>
      <c r="Z168" s="46" t="str">
        <f t="shared" ref="Z168:Z176" si="66">AB168</f>
        <v>E1.2</v>
      </c>
      <c r="AA168" s="60" t="str">
        <f t="shared" si="65"/>
        <v>Risk to occupants and facilities from fire.</v>
      </c>
      <c r="AB168" s="48" t="s">
        <v>341</v>
      </c>
      <c r="AC168" s="111" t="s">
        <v>342</v>
      </c>
      <c r="AD168" s="112" t="str">
        <f t="shared" ref="AD168:AD175" si="67">$AB168</f>
        <v>E1.2</v>
      </c>
      <c r="AE168" s="140" t="s">
        <v>343</v>
      </c>
      <c r="AF168" s="4"/>
      <c r="AG168" s="4"/>
      <c r="AH168" s="4"/>
      <c r="AI168" s="5"/>
      <c r="AJ168" s="5"/>
      <c r="AK168" s="5"/>
      <c r="AL168" s="5"/>
    </row>
    <row r="169" spans="1:38" ht="15.75" hidden="1" customHeight="1" outlineLevel="1">
      <c r="A169" s="68">
        <f t="shared" si="61"/>
        <v>1</v>
      </c>
      <c r="B169" s="69">
        <f t="shared" si="61"/>
        <v>0</v>
      </c>
      <c r="C169" s="68">
        <f t="shared" si="61"/>
        <v>1</v>
      </c>
      <c r="D169" s="68">
        <f t="shared" si="61"/>
        <v>0</v>
      </c>
      <c r="E169" s="71">
        <f t="shared" si="61"/>
        <v>0</v>
      </c>
      <c r="F169" s="71">
        <f t="shared" si="61"/>
        <v>0</v>
      </c>
      <c r="G169" s="71">
        <f t="shared" si="61"/>
        <v>0</v>
      </c>
      <c r="H169" s="71">
        <f t="shared" si="61"/>
        <v>1</v>
      </c>
      <c r="I169" s="71">
        <f t="shared" si="61"/>
        <v>0</v>
      </c>
      <c r="J169" s="71">
        <f t="shared" si="61"/>
        <v>1</v>
      </c>
      <c r="K169" s="71">
        <f t="shared" si="61"/>
        <v>0</v>
      </c>
      <c r="L169" s="71">
        <f t="shared" si="61"/>
        <v>0</v>
      </c>
      <c r="M169" s="71">
        <f t="shared" si="61"/>
        <v>0</v>
      </c>
      <c r="N169" s="71">
        <f t="shared" si="61"/>
        <v>0</v>
      </c>
      <c r="O169" s="71">
        <f t="shared" si="61"/>
        <v>0</v>
      </c>
      <c r="P169" s="203"/>
      <c r="Q169" s="107">
        <f t="shared" si="62"/>
        <v>1</v>
      </c>
      <c r="R169" s="176"/>
      <c r="S169" s="143">
        <f t="shared" si="63"/>
        <v>0</v>
      </c>
      <c r="T169" s="252"/>
      <c r="U169" s="56" t="str">
        <f t="shared" si="64"/>
        <v>E1.3</v>
      </c>
      <c r="V169" s="57" t="str">
        <f t="shared" si="64"/>
        <v>Risk to occupants and facilities from flooding.</v>
      </c>
      <c r="W169" s="80"/>
      <c r="X169" s="81"/>
      <c r="Y169" s="110"/>
      <c r="Z169" s="46" t="str">
        <f t="shared" si="66"/>
        <v>E1.3</v>
      </c>
      <c r="AA169" s="60" t="str">
        <f t="shared" si="65"/>
        <v>Risk to occupants and facilities from flooding.</v>
      </c>
      <c r="AB169" s="48" t="s">
        <v>344</v>
      </c>
      <c r="AC169" s="111" t="s">
        <v>345</v>
      </c>
      <c r="AD169" s="112" t="str">
        <f t="shared" si="67"/>
        <v>E1.3</v>
      </c>
      <c r="AE169" s="140" t="s">
        <v>345</v>
      </c>
      <c r="AF169" s="4"/>
      <c r="AG169" s="4"/>
      <c r="AH169" s="4"/>
      <c r="AI169" s="5"/>
      <c r="AJ169" s="5"/>
      <c r="AK169" s="5"/>
      <c r="AL169" s="5"/>
    </row>
    <row r="170" spans="1:38" ht="15.75" hidden="1" customHeight="1" outlineLevel="1">
      <c r="A170" s="68">
        <f t="shared" si="61"/>
        <v>1</v>
      </c>
      <c r="B170" s="69">
        <f t="shared" si="61"/>
        <v>0</v>
      </c>
      <c r="C170" s="68">
        <f t="shared" si="61"/>
        <v>1</v>
      </c>
      <c r="D170" s="68">
        <f t="shared" si="61"/>
        <v>0</v>
      </c>
      <c r="E170" s="71">
        <f t="shared" si="61"/>
        <v>0</v>
      </c>
      <c r="F170" s="71">
        <f t="shared" si="61"/>
        <v>0</v>
      </c>
      <c r="G170" s="71">
        <f t="shared" si="61"/>
        <v>0</v>
      </c>
      <c r="H170" s="71">
        <f t="shared" si="61"/>
        <v>1</v>
      </c>
      <c r="I170" s="71">
        <f t="shared" si="61"/>
        <v>0</v>
      </c>
      <c r="J170" s="71">
        <f t="shared" si="61"/>
        <v>1</v>
      </c>
      <c r="K170" s="71">
        <f t="shared" si="61"/>
        <v>0</v>
      </c>
      <c r="L170" s="71">
        <f t="shared" si="61"/>
        <v>0</v>
      </c>
      <c r="M170" s="71">
        <f t="shared" si="61"/>
        <v>0</v>
      </c>
      <c r="N170" s="71">
        <f t="shared" si="61"/>
        <v>0</v>
      </c>
      <c r="O170" s="71">
        <f t="shared" si="61"/>
        <v>0</v>
      </c>
      <c r="P170" s="203"/>
      <c r="Q170" s="107">
        <f t="shared" si="62"/>
        <v>1</v>
      </c>
      <c r="R170" s="176"/>
      <c r="S170" s="143">
        <f t="shared" si="63"/>
        <v>0</v>
      </c>
      <c r="T170" s="252"/>
      <c r="U170" s="56" t="str">
        <f t="shared" si="64"/>
        <v>E1.4</v>
      </c>
      <c r="V170" s="57" t="str">
        <f t="shared" si="64"/>
        <v>Risk to occupants and facilities from windstorms.</v>
      </c>
      <c r="W170" s="80"/>
      <c r="X170" s="81"/>
      <c r="Y170" s="110"/>
      <c r="Z170" s="46" t="str">
        <f t="shared" si="66"/>
        <v>E1.4</v>
      </c>
      <c r="AA170" s="60" t="str">
        <f t="shared" si="65"/>
        <v>Risk to occupants and facilities from windstorms.</v>
      </c>
      <c r="AB170" s="48" t="s">
        <v>346</v>
      </c>
      <c r="AC170" s="111" t="s">
        <v>347</v>
      </c>
      <c r="AD170" s="112" t="str">
        <f t="shared" si="67"/>
        <v>E1.4</v>
      </c>
      <c r="AE170" s="140" t="s">
        <v>347</v>
      </c>
      <c r="AF170" s="4"/>
      <c r="AG170" s="4"/>
      <c r="AH170" s="4"/>
      <c r="AI170" s="5"/>
      <c r="AJ170" s="5"/>
      <c r="AK170" s="5"/>
      <c r="AL170" s="5"/>
    </row>
    <row r="171" spans="1:38" ht="15.75" hidden="1" customHeight="1" outlineLevel="1">
      <c r="A171" s="68">
        <f t="shared" si="61"/>
        <v>1</v>
      </c>
      <c r="B171" s="69">
        <f t="shared" si="61"/>
        <v>0</v>
      </c>
      <c r="C171" s="68">
        <f t="shared" si="61"/>
        <v>1</v>
      </c>
      <c r="D171" s="68">
        <f t="shared" si="61"/>
        <v>0</v>
      </c>
      <c r="E171" s="71">
        <f t="shared" si="61"/>
        <v>0</v>
      </c>
      <c r="F171" s="71">
        <f t="shared" si="61"/>
        <v>0</v>
      </c>
      <c r="G171" s="71">
        <f t="shared" si="61"/>
        <v>0</v>
      </c>
      <c r="H171" s="71">
        <f t="shared" si="61"/>
        <v>1</v>
      </c>
      <c r="I171" s="71">
        <f t="shared" si="61"/>
        <v>0</v>
      </c>
      <c r="J171" s="71">
        <f t="shared" si="61"/>
        <v>1</v>
      </c>
      <c r="K171" s="71">
        <f t="shared" si="61"/>
        <v>0</v>
      </c>
      <c r="L171" s="71">
        <f t="shared" si="61"/>
        <v>0</v>
      </c>
      <c r="M171" s="71">
        <f t="shared" si="61"/>
        <v>0</v>
      </c>
      <c r="N171" s="71">
        <f t="shared" si="61"/>
        <v>0</v>
      </c>
      <c r="O171" s="71">
        <f t="shared" si="61"/>
        <v>0</v>
      </c>
      <c r="P171" s="203"/>
      <c r="Q171" s="107">
        <f t="shared" si="62"/>
        <v>1</v>
      </c>
      <c r="R171" s="176"/>
      <c r="S171" s="143">
        <f t="shared" si="63"/>
        <v>0</v>
      </c>
      <c r="T171" s="252"/>
      <c r="U171" s="56" t="str">
        <f t="shared" si="64"/>
        <v>E1.5</v>
      </c>
      <c r="V171" s="57" t="str">
        <f t="shared" si="64"/>
        <v>Risk to occupants and facilities from earthquake.</v>
      </c>
      <c r="W171" s="80"/>
      <c r="X171" s="81"/>
      <c r="Y171" s="110"/>
      <c r="Z171" s="46" t="str">
        <f t="shared" si="66"/>
        <v>E1.5</v>
      </c>
      <c r="AA171" s="60" t="str">
        <f t="shared" si="65"/>
        <v>Risk to occupants and facilities from earthquake.</v>
      </c>
      <c r="AB171" s="48" t="s">
        <v>348</v>
      </c>
      <c r="AC171" s="111" t="s">
        <v>349</v>
      </c>
      <c r="AD171" s="112" t="str">
        <f t="shared" si="67"/>
        <v>E1.5</v>
      </c>
      <c r="AE171" s="140" t="s">
        <v>349</v>
      </c>
      <c r="AF171" s="4"/>
      <c r="AG171" s="4"/>
      <c r="AH171" s="4"/>
      <c r="AI171" s="5"/>
      <c r="AJ171" s="5"/>
      <c r="AK171" s="5"/>
      <c r="AL171" s="5"/>
    </row>
    <row r="172" spans="1:38" ht="15.75" hidden="1" customHeight="1" outlineLevel="1" collapsed="1">
      <c r="A172" s="68">
        <f t="shared" si="61"/>
        <v>1</v>
      </c>
      <c r="B172" s="69">
        <f t="shared" si="61"/>
        <v>0</v>
      </c>
      <c r="C172" s="68">
        <f t="shared" si="61"/>
        <v>1</v>
      </c>
      <c r="D172" s="68">
        <f t="shared" si="61"/>
        <v>0</v>
      </c>
      <c r="E172" s="71">
        <f t="shared" si="61"/>
        <v>0</v>
      </c>
      <c r="F172" s="71">
        <f t="shared" si="61"/>
        <v>0</v>
      </c>
      <c r="G172" s="71">
        <f t="shared" si="61"/>
        <v>0</v>
      </c>
      <c r="H172" s="71">
        <f t="shared" si="61"/>
        <v>1</v>
      </c>
      <c r="I172" s="71">
        <f t="shared" si="61"/>
        <v>0</v>
      </c>
      <c r="J172" s="71">
        <f t="shared" si="61"/>
        <v>1</v>
      </c>
      <c r="K172" s="71">
        <f t="shared" si="61"/>
        <v>0</v>
      </c>
      <c r="L172" s="71">
        <f t="shared" si="61"/>
        <v>0</v>
      </c>
      <c r="M172" s="71">
        <f t="shared" si="61"/>
        <v>0</v>
      </c>
      <c r="N172" s="71">
        <f t="shared" si="61"/>
        <v>0</v>
      </c>
      <c r="O172" s="71">
        <f t="shared" si="61"/>
        <v>0</v>
      </c>
      <c r="P172" s="203"/>
      <c r="Q172" s="107">
        <f t="shared" si="62"/>
        <v>1</v>
      </c>
      <c r="R172" s="176"/>
      <c r="S172" s="143">
        <f t="shared" si="63"/>
        <v>0</v>
      </c>
      <c r="T172" s="252"/>
      <c r="U172" s="56" t="str">
        <f t="shared" si="64"/>
        <v>E1.6</v>
      </c>
      <c r="V172" s="57" t="str">
        <f t="shared" si="64"/>
        <v>Risk to occupants and facilities from use of explosive devices.</v>
      </c>
      <c r="W172" s="80"/>
      <c r="X172" s="81"/>
      <c r="Y172" s="110"/>
      <c r="Z172" s="46" t="str">
        <f t="shared" si="66"/>
        <v>E1.6</v>
      </c>
      <c r="AA172" s="60" t="str">
        <f t="shared" si="65"/>
        <v>Risk to occupants and facilities from use of explosive devices.</v>
      </c>
      <c r="AB172" s="48" t="s">
        <v>350</v>
      </c>
      <c r="AC172" s="111" t="s">
        <v>351</v>
      </c>
      <c r="AD172" s="112" t="str">
        <f t="shared" si="67"/>
        <v>E1.6</v>
      </c>
      <c r="AE172" s="140" t="s">
        <v>351</v>
      </c>
      <c r="AF172" s="4"/>
      <c r="AG172" s="4"/>
      <c r="AH172" s="4"/>
      <c r="AI172" s="5"/>
      <c r="AJ172" s="5"/>
      <c r="AK172" s="5"/>
      <c r="AL172" s="5"/>
    </row>
    <row r="173" spans="1:38" ht="15.75" hidden="1" customHeight="1" outlineLevel="1">
      <c r="A173" s="68">
        <f t="shared" si="61"/>
        <v>1</v>
      </c>
      <c r="B173" s="69">
        <f t="shared" si="61"/>
        <v>0</v>
      </c>
      <c r="C173" s="68">
        <f t="shared" si="61"/>
        <v>1</v>
      </c>
      <c r="D173" s="68">
        <f t="shared" si="61"/>
        <v>0</v>
      </c>
      <c r="E173" s="71">
        <f t="shared" si="61"/>
        <v>0</v>
      </c>
      <c r="F173" s="71">
        <f t="shared" si="61"/>
        <v>0</v>
      </c>
      <c r="G173" s="71">
        <f t="shared" si="61"/>
        <v>0</v>
      </c>
      <c r="H173" s="71">
        <f t="shared" si="61"/>
        <v>1</v>
      </c>
      <c r="I173" s="71">
        <f t="shared" si="61"/>
        <v>0</v>
      </c>
      <c r="J173" s="71">
        <f t="shared" si="61"/>
        <v>1</v>
      </c>
      <c r="K173" s="71">
        <f t="shared" si="61"/>
        <v>0</v>
      </c>
      <c r="L173" s="71">
        <f t="shared" si="61"/>
        <v>0</v>
      </c>
      <c r="M173" s="71">
        <f t="shared" si="61"/>
        <v>0</v>
      </c>
      <c r="N173" s="71">
        <f t="shared" si="61"/>
        <v>0</v>
      </c>
      <c r="O173" s="71">
        <f t="shared" si="61"/>
        <v>0</v>
      </c>
      <c r="P173" s="203"/>
      <c r="Q173" s="107">
        <f t="shared" si="62"/>
        <v>1</v>
      </c>
      <c r="R173" s="176"/>
      <c r="S173" s="143">
        <f t="shared" si="63"/>
        <v>0</v>
      </c>
      <c r="T173" s="252"/>
      <c r="U173" s="56" t="str">
        <f t="shared" si="64"/>
        <v>E1.7</v>
      </c>
      <c r="V173" s="57" t="str">
        <f t="shared" si="64"/>
        <v>Risk to occupants from incidents involving biological or chemical substances.</v>
      </c>
      <c r="W173" s="80"/>
      <c r="X173" s="81"/>
      <c r="Y173" s="110"/>
      <c r="Z173" s="46" t="str">
        <f t="shared" si="66"/>
        <v>E1.7</v>
      </c>
      <c r="AA173" s="60" t="str">
        <f t="shared" si="65"/>
        <v>Risk to occupants from incidents involving biological or chemical substances.</v>
      </c>
      <c r="AB173" s="48" t="s">
        <v>352</v>
      </c>
      <c r="AC173" s="111" t="s">
        <v>353</v>
      </c>
      <c r="AD173" s="112" t="str">
        <f t="shared" si="67"/>
        <v>E1.7</v>
      </c>
      <c r="AE173" s="140" t="s">
        <v>353</v>
      </c>
      <c r="AF173" s="4"/>
      <c r="AG173" s="4"/>
      <c r="AH173" s="4"/>
      <c r="AI173" s="5"/>
      <c r="AJ173" s="5"/>
      <c r="AK173" s="5"/>
      <c r="AL173" s="5"/>
    </row>
    <row r="174" spans="1:38" ht="15.75" hidden="1" customHeight="1" outlineLevel="1">
      <c r="A174" s="68">
        <f t="shared" si="61"/>
        <v>1</v>
      </c>
      <c r="B174" s="69">
        <f t="shared" si="61"/>
        <v>0</v>
      </c>
      <c r="C174" s="68">
        <f t="shared" si="61"/>
        <v>1</v>
      </c>
      <c r="D174" s="68">
        <f t="shared" si="61"/>
        <v>0</v>
      </c>
      <c r="E174" s="71">
        <f t="shared" si="61"/>
        <v>0</v>
      </c>
      <c r="F174" s="71">
        <f t="shared" si="61"/>
        <v>0</v>
      </c>
      <c r="G174" s="71">
        <f t="shared" si="61"/>
        <v>0</v>
      </c>
      <c r="H174" s="71">
        <f t="shared" si="61"/>
        <v>1</v>
      </c>
      <c r="I174" s="71">
        <f t="shared" si="61"/>
        <v>0</v>
      </c>
      <c r="J174" s="71">
        <f t="shared" si="61"/>
        <v>1</v>
      </c>
      <c r="K174" s="71">
        <f t="shared" si="61"/>
        <v>0</v>
      </c>
      <c r="L174" s="71">
        <f t="shared" si="61"/>
        <v>0</v>
      </c>
      <c r="M174" s="71">
        <f t="shared" si="61"/>
        <v>0</v>
      </c>
      <c r="N174" s="71">
        <f t="shared" si="61"/>
        <v>0</v>
      </c>
      <c r="O174" s="71">
        <f t="shared" si="61"/>
        <v>0</v>
      </c>
      <c r="P174" s="203"/>
      <c r="Q174" s="107">
        <f t="shared" si="62"/>
        <v>1</v>
      </c>
      <c r="R174" s="176"/>
      <c r="S174" s="143">
        <f t="shared" si="63"/>
        <v>0</v>
      </c>
      <c r="T174" s="252"/>
      <c r="U174" s="56" t="str">
        <f t="shared" si="64"/>
        <v>E1.8</v>
      </c>
      <c r="V174" s="57" t="str">
        <f t="shared" si="64"/>
        <v>Occupant egress from tall buildings under emergency conditions.</v>
      </c>
      <c r="W174" s="80"/>
      <c r="X174" s="81"/>
      <c r="Y174" s="110"/>
      <c r="Z174" s="46" t="str">
        <f t="shared" si="66"/>
        <v>E1.8</v>
      </c>
      <c r="AA174" s="60" t="str">
        <f t="shared" si="65"/>
        <v>Occupant egress from tall buildings under emergency conditions.</v>
      </c>
      <c r="AB174" s="48" t="s">
        <v>354</v>
      </c>
      <c r="AC174" s="111" t="s">
        <v>355</v>
      </c>
      <c r="AD174" s="112" t="str">
        <f t="shared" si="67"/>
        <v>E1.8</v>
      </c>
      <c r="AE174" s="140" t="s">
        <v>355</v>
      </c>
      <c r="AF174" s="4"/>
      <c r="AG174" s="4"/>
      <c r="AH174" s="4"/>
      <c r="AI174" s="5"/>
      <c r="AJ174" s="5"/>
      <c r="AK174" s="5"/>
      <c r="AL174" s="5"/>
    </row>
    <row r="175" spans="1:38" ht="15.75" hidden="1" customHeight="1" outlineLevel="1">
      <c r="A175" s="68">
        <f t="shared" si="61"/>
        <v>1</v>
      </c>
      <c r="B175" s="69">
        <f t="shared" si="61"/>
        <v>0</v>
      </c>
      <c r="C175" s="68">
        <f t="shared" si="61"/>
        <v>1</v>
      </c>
      <c r="D175" s="68">
        <f t="shared" si="61"/>
        <v>0</v>
      </c>
      <c r="E175" s="71">
        <f t="shared" si="61"/>
        <v>0</v>
      </c>
      <c r="F175" s="71">
        <f t="shared" si="61"/>
        <v>0</v>
      </c>
      <c r="G175" s="71">
        <f t="shared" si="61"/>
        <v>0</v>
      </c>
      <c r="H175" s="71">
        <f t="shared" si="61"/>
        <v>1</v>
      </c>
      <c r="I175" s="71">
        <f t="shared" si="61"/>
        <v>0</v>
      </c>
      <c r="J175" s="71">
        <f t="shared" si="61"/>
        <v>1</v>
      </c>
      <c r="K175" s="71">
        <f t="shared" si="61"/>
        <v>0</v>
      </c>
      <c r="L175" s="71">
        <f t="shared" si="61"/>
        <v>0</v>
      </c>
      <c r="M175" s="71">
        <f t="shared" si="61"/>
        <v>0</v>
      </c>
      <c r="N175" s="71">
        <f t="shared" si="61"/>
        <v>0</v>
      </c>
      <c r="O175" s="71">
        <f t="shared" si="61"/>
        <v>0</v>
      </c>
      <c r="P175" s="117"/>
      <c r="Q175" s="149">
        <f t="shared" si="62"/>
        <v>1</v>
      </c>
      <c r="R175" s="176"/>
      <c r="S175" s="186">
        <f t="shared" si="63"/>
        <v>0</v>
      </c>
      <c r="T175" s="252"/>
      <c r="U175" s="56" t="str">
        <f t="shared" si="64"/>
        <v>E1.9</v>
      </c>
      <c r="V175" s="57" t="str">
        <f t="shared" si="64"/>
        <v>Maintenance of core building functions during power outages.</v>
      </c>
      <c r="W175" s="80"/>
      <c r="X175" s="81"/>
      <c r="Y175" s="110"/>
      <c r="Z175" s="46" t="str">
        <f t="shared" si="66"/>
        <v>E1.9</v>
      </c>
      <c r="AA175" s="60" t="str">
        <f t="shared" si="65"/>
        <v>Maintenance of core building functions during power outages.</v>
      </c>
      <c r="AB175" s="48" t="s">
        <v>356</v>
      </c>
      <c r="AC175" s="111" t="s">
        <v>357</v>
      </c>
      <c r="AD175" s="112" t="str">
        <f t="shared" si="67"/>
        <v>E1.9</v>
      </c>
      <c r="AE175" s="140" t="s">
        <v>357</v>
      </c>
      <c r="AF175" s="4"/>
      <c r="AG175" s="4"/>
      <c r="AH175" s="4"/>
      <c r="AI175" s="5"/>
      <c r="AJ175" s="5"/>
      <c r="AK175" s="5"/>
      <c r="AL175" s="5"/>
    </row>
    <row r="176" spans="1:38" ht="15.75" hidden="1" customHeight="1" outlineLevel="1">
      <c r="A176" s="68">
        <f t="shared" si="61"/>
        <v>1</v>
      </c>
      <c r="B176" s="69">
        <f t="shared" si="61"/>
        <v>0</v>
      </c>
      <c r="C176" s="68">
        <f t="shared" si="61"/>
        <v>1</v>
      </c>
      <c r="D176" s="68">
        <f t="shared" si="61"/>
        <v>0</v>
      </c>
      <c r="E176" s="71">
        <f t="shared" si="61"/>
        <v>0</v>
      </c>
      <c r="F176" s="71">
        <f t="shared" si="61"/>
        <v>0</v>
      </c>
      <c r="G176" s="71">
        <f t="shared" si="61"/>
        <v>0</v>
      </c>
      <c r="H176" s="71">
        <f t="shared" si="61"/>
        <v>1</v>
      </c>
      <c r="I176" s="71">
        <f t="shared" si="61"/>
        <v>0</v>
      </c>
      <c r="J176" s="71">
        <f t="shared" si="61"/>
        <v>1</v>
      </c>
      <c r="K176" s="71">
        <f t="shared" si="61"/>
        <v>0</v>
      </c>
      <c r="L176" s="71">
        <f t="shared" si="61"/>
        <v>0</v>
      </c>
      <c r="M176" s="71">
        <f t="shared" si="61"/>
        <v>0</v>
      </c>
      <c r="N176" s="71">
        <f t="shared" si="61"/>
        <v>0</v>
      </c>
      <c r="O176" s="71">
        <f t="shared" si="61"/>
        <v>0</v>
      </c>
      <c r="P176" s="203"/>
      <c r="Q176" s="71">
        <f t="shared" si="62"/>
        <v>1</v>
      </c>
      <c r="R176" s="190"/>
      <c r="S176" s="103">
        <f t="shared" si="63"/>
        <v>0</v>
      </c>
      <c r="T176" s="252"/>
      <c r="U176" s="56" t="str">
        <f t="shared" si="64"/>
        <v>E1.10</v>
      </c>
      <c r="V176" s="57" t="str">
        <f t="shared" si="64"/>
        <v>Personal security for building users during normal operations.</v>
      </c>
      <c r="W176" s="80"/>
      <c r="X176" s="81"/>
      <c r="Y176" s="110"/>
      <c r="Z176" s="46" t="str">
        <f t="shared" si="66"/>
        <v>E1.10</v>
      </c>
      <c r="AA176" s="60" t="str">
        <f t="shared" si="65"/>
        <v>Personal security for building users during normal operations.</v>
      </c>
      <c r="AB176" s="76" t="s">
        <v>358</v>
      </c>
      <c r="AC176" s="111" t="s">
        <v>359</v>
      </c>
      <c r="AD176" s="112" t="str">
        <f>$AB176</f>
        <v>E1.10</v>
      </c>
      <c r="AE176" s="75" t="s">
        <v>359</v>
      </c>
      <c r="AF176" s="4"/>
      <c r="AG176" s="4"/>
      <c r="AH176" s="4"/>
      <c r="AI176" s="5"/>
      <c r="AJ176" s="5"/>
      <c r="AK176" s="5"/>
      <c r="AL176" s="5"/>
    </row>
    <row r="177" spans="1:38" ht="15.75" customHeight="1" collapsed="1">
      <c r="A177" s="158">
        <f t="shared" si="61"/>
        <v>1</v>
      </c>
      <c r="B177" s="166">
        <f t="shared" si="61"/>
        <v>0</v>
      </c>
      <c r="C177" s="158">
        <f t="shared" si="61"/>
        <v>1</v>
      </c>
      <c r="D177" s="158">
        <f t="shared" si="61"/>
        <v>0</v>
      </c>
      <c r="E177" s="107">
        <f t="shared" si="61"/>
        <v>0</v>
      </c>
      <c r="F177" s="107">
        <f t="shared" si="61"/>
        <v>0</v>
      </c>
      <c r="G177" s="107">
        <f t="shared" si="61"/>
        <v>0</v>
      </c>
      <c r="H177" s="107">
        <f t="shared" si="61"/>
        <v>1</v>
      </c>
      <c r="I177" s="107">
        <f t="shared" si="61"/>
        <v>0</v>
      </c>
      <c r="J177" s="107">
        <f t="shared" si="61"/>
        <v>1</v>
      </c>
      <c r="K177" s="107">
        <f t="shared" si="61"/>
        <v>0</v>
      </c>
      <c r="L177" s="107">
        <f t="shared" si="61"/>
        <v>0</v>
      </c>
      <c r="M177" s="107">
        <f t="shared" si="61"/>
        <v>0</v>
      </c>
      <c r="N177" s="107">
        <f t="shared" si="61"/>
        <v>0</v>
      </c>
      <c r="O177" s="107">
        <f t="shared" si="61"/>
        <v>0</v>
      </c>
      <c r="P177" s="204"/>
      <c r="Q177" s="100">
        <f t="shared" si="62"/>
        <v>1</v>
      </c>
      <c r="R177" s="191"/>
      <c r="S177" s="120">
        <f t="shared" si="63"/>
        <v>0</v>
      </c>
      <c r="T177" s="42" t="s">
        <v>360</v>
      </c>
      <c r="U177" s="256" t="str">
        <f>Z177</f>
        <v>Functionality and efficiency</v>
      </c>
      <c r="V177" s="257"/>
      <c r="W177" s="175"/>
      <c r="X177" s="81"/>
      <c r="Y177" s="45">
        <f>COUNTA(V178:V185)-COUNTIF(V178:V185,"N.A.")</f>
        <v>8</v>
      </c>
      <c r="Z177" s="46" t="str">
        <f>AB177</f>
        <v>Functionality and efficiency</v>
      </c>
      <c r="AA177" s="60">
        <f t="shared" si="65"/>
        <v>0</v>
      </c>
      <c r="AB177" s="48" t="s">
        <v>361</v>
      </c>
      <c r="AC177" s="111"/>
      <c r="AD177" s="51" t="s">
        <v>361</v>
      </c>
      <c r="AE177" s="140"/>
      <c r="AF177" s="4"/>
      <c r="AG177" s="4"/>
      <c r="AH177" s="4"/>
      <c r="AI177" s="5"/>
      <c r="AJ177" s="5"/>
      <c r="AK177" s="5"/>
      <c r="AL177" s="5"/>
    </row>
    <row r="178" spans="1:38" ht="14" hidden="1" customHeight="1" outlineLevel="1" collapsed="1">
      <c r="A178" s="68">
        <f t="shared" si="61"/>
        <v>1</v>
      </c>
      <c r="B178" s="69">
        <f t="shared" si="61"/>
        <v>0</v>
      </c>
      <c r="C178" s="68">
        <f t="shared" si="61"/>
        <v>1</v>
      </c>
      <c r="D178" s="68">
        <f t="shared" si="61"/>
        <v>0</v>
      </c>
      <c r="E178" s="71">
        <f t="shared" si="61"/>
        <v>0</v>
      </c>
      <c r="F178" s="71">
        <f t="shared" si="61"/>
        <v>0</v>
      </c>
      <c r="G178" s="71">
        <f t="shared" si="61"/>
        <v>0</v>
      </c>
      <c r="H178" s="71">
        <f t="shared" si="61"/>
        <v>1</v>
      </c>
      <c r="I178" s="71">
        <f t="shared" si="61"/>
        <v>0</v>
      </c>
      <c r="J178" s="71">
        <f t="shared" si="61"/>
        <v>1</v>
      </c>
      <c r="K178" s="71">
        <f t="shared" si="61"/>
        <v>0</v>
      </c>
      <c r="L178" s="71">
        <f t="shared" si="61"/>
        <v>0</v>
      </c>
      <c r="M178" s="71">
        <f t="shared" si="61"/>
        <v>0</v>
      </c>
      <c r="N178" s="71">
        <f t="shared" si="61"/>
        <v>0</v>
      </c>
      <c r="O178" s="71">
        <f t="shared" si="61"/>
        <v>0</v>
      </c>
      <c r="P178" s="203"/>
      <c r="Q178" s="107">
        <f t="shared" si="62"/>
        <v>1</v>
      </c>
      <c r="R178" s="176"/>
      <c r="S178" s="143">
        <f t="shared" si="63"/>
        <v>0</v>
      </c>
      <c r="T178" s="252"/>
      <c r="U178" s="56" t="str">
        <f t="shared" si="64"/>
        <v>E2.1</v>
      </c>
      <c r="V178" s="57" t="str">
        <f t="shared" si="64"/>
        <v>Appropriateness of type of facilities provided for tenant or occupant needs.</v>
      </c>
      <c r="W178" s="80"/>
      <c r="X178" s="81"/>
      <c r="Y178" s="110"/>
      <c r="Z178" s="46" t="str">
        <f t="shared" ref="Z178:Z206" si="68">AB178</f>
        <v>E2.1</v>
      </c>
      <c r="AA178" s="60" t="str">
        <f t="shared" si="65"/>
        <v>Appropriateness of type of facilities provided for tenant or occupant needs.</v>
      </c>
      <c r="AB178" s="48" t="s">
        <v>362</v>
      </c>
      <c r="AC178" s="111" t="s">
        <v>363</v>
      </c>
      <c r="AD178" s="112" t="str">
        <f t="shared" ref="AD178:AD185" si="69">$AB178</f>
        <v>E2.1</v>
      </c>
      <c r="AE178" s="140" t="s">
        <v>363</v>
      </c>
      <c r="AF178" s="4"/>
      <c r="AG178" s="4"/>
      <c r="AH178" s="4"/>
      <c r="AI178" s="5"/>
      <c r="AJ178" s="5"/>
      <c r="AK178" s="5"/>
      <c r="AL178" s="5"/>
    </row>
    <row r="179" spans="1:38" ht="15.75" hidden="1" customHeight="1" outlineLevel="1">
      <c r="A179" s="68">
        <f t="shared" si="61"/>
        <v>1</v>
      </c>
      <c r="B179" s="69">
        <f t="shared" si="61"/>
        <v>0</v>
      </c>
      <c r="C179" s="68">
        <f t="shared" si="61"/>
        <v>1</v>
      </c>
      <c r="D179" s="68">
        <f t="shared" si="61"/>
        <v>0</v>
      </c>
      <c r="E179" s="71">
        <f t="shared" si="61"/>
        <v>0</v>
      </c>
      <c r="F179" s="71">
        <f t="shared" si="61"/>
        <v>0</v>
      </c>
      <c r="G179" s="71">
        <f t="shared" si="61"/>
        <v>0</v>
      </c>
      <c r="H179" s="71">
        <f t="shared" si="61"/>
        <v>1</v>
      </c>
      <c r="I179" s="71">
        <f t="shared" si="61"/>
        <v>0</v>
      </c>
      <c r="J179" s="71">
        <f t="shared" si="61"/>
        <v>1</v>
      </c>
      <c r="K179" s="71">
        <f t="shared" si="61"/>
        <v>0</v>
      </c>
      <c r="L179" s="71">
        <f t="shared" si="61"/>
        <v>0</v>
      </c>
      <c r="M179" s="71">
        <f t="shared" si="61"/>
        <v>0</v>
      </c>
      <c r="N179" s="71">
        <f t="shared" si="61"/>
        <v>0</v>
      </c>
      <c r="O179" s="71">
        <f t="shared" si="61"/>
        <v>0</v>
      </c>
      <c r="P179" s="203"/>
      <c r="Q179" s="107">
        <f t="shared" si="62"/>
        <v>1</v>
      </c>
      <c r="R179" s="176"/>
      <c r="S179" s="143">
        <f t="shared" si="63"/>
        <v>0</v>
      </c>
      <c r="T179" s="252"/>
      <c r="U179" s="56" t="str">
        <f t="shared" si="64"/>
        <v>E2.2</v>
      </c>
      <c r="V179" s="57" t="str">
        <f t="shared" si="64"/>
        <v>Functionality of layout(s) for required functions.</v>
      </c>
      <c r="W179" s="80"/>
      <c r="X179" s="81"/>
      <c r="Y179" s="110"/>
      <c r="Z179" s="46" t="str">
        <f t="shared" si="68"/>
        <v>E2.2</v>
      </c>
      <c r="AA179" s="60" t="str">
        <f t="shared" si="65"/>
        <v>Functionality of layout(s) for required functions.</v>
      </c>
      <c r="AB179" s="48" t="s">
        <v>364</v>
      </c>
      <c r="AC179" s="111" t="s">
        <v>365</v>
      </c>
      <c r="AD179" s="112" t="str">
        <f t="shared" si="69"/>
        <v>E2.2</v>
      </c>
      <c r="AE179" s="140" t="s">
        <v>365</v>
      </c>
      <c r="AF179" s="4"/>
      <c r="AG179" s="4"/>
      <c r="AH179" s="4"/>
      <c r="AI179" s="5"/>
      <c r="AJ179" s="5"/>
      <c r="AK179" s="5"/>
      <c r="AL179" s="5"/>
    </row>
    <row r="180" spans="1:38" ht="15.75" hidden="1" customHeight="1" outlineLevel="1">
      <c r="A180" s="68">
        <f t="shared" si="61"/>
        <v>1</v>
      </c>
      <c r="B180" s="69">
        <f t="shared" si="61"/>
        <v>0</v>
      </c>
      <c r="C180" s="68">
        <f t="shared" si="61"/>
        <v>1</v>
      </c>
      <c r="D180" s="68">
        <f t="shared" si="61"/>
        <v>0</v>
      </c>
      <c r="E180" s="71">
        <f t="shared" si="61"/>
        <v>0</v>
      </c>
      <c r="F180" s="71">
        <f t="shared" si="61"/>
        <v>0</v>
      </c>
      <c r="G180" s="71">
        <f t="shared" si="61"/>
        <v>0</v>
      </c>
      <c r="H180" s="71">
        <f t="shared" si="61"/>
        <v>1</v>
      </c>
      <c r="I180" s="71">
        <f t="shared" si="61"/>
        <v>0</v>
      </c>
      <c r="J180" s="71">
        <f t="shared" si="61"/>
        <v>1</v>
      </c>
      <c r="K180" s="71">
        <f t="shared" si="61"/>
        <v>0</v>
      </c>
      <c r="L180" s="71">
        <f t="shared" si="61"/>
        <v>0</v>
      </c>
      <c r="M180" s="71">
        <f t="shared" si="61"/>
        <v>0</v>
      </c>
      <c r="N180" s="71">
        <f t="shared" si="61"/>
        <v>0</v>
      </c>
      <c r="O180" s="71">
        <f t="shared" si="61"/>
        <v>0</v>
      </c>
      <c r="P180" s="203"/>
      <c r="Q180" s="107">
        <f t="shared" si="62"/>
        <v>1</v>
      </c>
      <c r="R180" s="176"/>
      <c r="S180" s="143">
        <f t="shared" si="63"/>
        <v>0</v>
      </c>
      <c r="T180" s="252"/>
      <c r="U180" s="56" t="str">
        <f t="shared" si="64"/>
        <v>E2.3</v>
      </c>
      <c r="V180" s="57" t="str">
        <f t="shared" si="64"/>
        <v>Appropriateness of space provided for required functions.</v>
      </c>
      <c r="W180" s="80"/>
      <c r="X180" s="81"/>
      <c r="Y180" s="110"/>
      <c r="Z180" s="46" t="str">
        <f t="shared" si="68"/>
        <v>E2.3</v>
      </c>
      <c r="AA180" s="60" t="str">
        <f t="shared" si="65"/>
        <v>Appropriateness of space provided for required functions.</v>
      </c>
      <c r="AB180" s="48" t="s">
        <v>366</v>
      </c>
      <c r="AC180" s="111" t="s">
        <v>367</v>
      </c>
      <c r="AD180" s="112" t="str">
        <f t="shared" si="69"/>
        <v>E2.3</v>
      </c>
      <c r="AE180" s="140" t="s">
        <v>367</v>
      </c>
      <c r="AF180" s="4"/>
      <c r="AG180" s="4"/>
      <c r="AH180" s="4"/>
      <c r="AI180" s="5"/>
      <c r="AJ180" s="5"/>
      <c r="AK180" s="5"/>
      <c r="AL180" s="5"/>
    </row>
    <row r="181" spans="1:38" ht="15.75" hidden="1" customHeight="1" outlineLevel="1">
      <c r="A181" s="68">
        <f t="shared" si="61"/>
        <v>1</v>
      </c>
      <c r="B181" s="69">
        <f t="shared" si="61"/>
        <v>0</v>
      </c>
      <c r="C181" s="68">
        <f t="shared" si="61"/>
        <v>1</v>
      </c>
      <c r="D181" s="68">
        <f t="shared" si="61"/>
        <v>0</v>
      </c>
      <c r="E181" s="71">
        <f t="shared" si="61"/>
        <v>0</v>
      </c>
      <c r="F181" s="71">
        <f t="shared" si="61"/>
        <v>0</v>
      </c>
      <c r="G181" s="71">
        <f t="shared" si="61"/>
        <v>0</v>
      </c>
      <c r="H181" s="71">
        <f t="shared" si="61"/>
        <v>1</v>
      </c>
      <c r="I181" s="71">
        <f t="shared" si="61"/>
        <v>0</v>
      </c>
      <c r="J181" s="71">
        <f t="shared" si="61"/>
        <v>1</v>
      </c>
      <c r="K181" s="71">
        <f t="shared" si="61"/>
        <v>0</v>
      </c>
      <c r="L181" s="71">
        <f t="shared" si="61"/>
        <v>0</v>
      </c>
      <c r="M181" s="71">
        <f t="shared" si="61"/>
        <v>0</v>
      </c>
      <c r="N181" s="71">
        <f t="shared" si="61"/>
        <v>0</v>
      </c>
      <c r="O181" s="71">
        <f t="shared" si="61"/>
        <v>0</v>
      </c>
      <c r="P181" s="203"/>
      <c r="Q181" s="107">
        <f t="shared" si="62"/>
        <v>1</v>
      </c>
      <c r="R181" s="176"/>
      <c r="S181" s="143">
        <f t="shared" si="63"/>
        <v>0</v>
      </c>
      <c r="T181" s="252"/>
      <c r="U181" s="56" t="str">
        <f t="shared" si="64"/>
        <v>E2.4</v>
      </c>
      <c r="V181" s="57" t="str">
        <f t="shared" si="64"/>
        <v>Appropriateness of fixed equipment for required functions.</v>
      </c>
      <c r="W181" s="80"/>
      <c r="X181" s="81"/>
      <c r="Y181" s="110"/>
      <c r="Z181" s="46" t="str">
        <f t="shared" si="68"/>
        <v>E2.4</v>
      </c>
      <c r="AA181" s="60" t="str">
        <f t="shared" si="65"/>
        <v>Appropriateness of fixed equipment for required functions.</v>
      </c>
      <c r="AB181" s="48" t="s">
        <v>368</v>
      </c>
      <c r="AC181" s="111" t="s">
        <v>369</v>
      </c>
      <c r="AD181" s="112" t="str">
        <f t="shared" si="69"/>
        <v>E2.4</v>
      </c>
      <c r="AE181" s="140" t="s">
        <v>369</v>
      </c>
      <c r="AF181" s="4"/>
      <c r="AG181" s="4"/>
      <c r="AH181" s="4"/>
      <c r="AI181" s="5"/>
      <c r="AJ181" s="5"/>
      <c r="AK181" s="5"/>
      <c r="AL181" s="5"/>
    </row>
    <row r="182" spans="1:38" ht="15.75" hidden="1" customHeight="1" outlineLevel="1">
      <c r="A182" s="68">
        <f t="shared" ref="A182:O199" si="70">IF(A$165=1,1,0)</f>
        <v>1</v>
      </c>
      <c r="B182" s="69">
        <f t="shared" si="70"/>
        <v>0</v>
      </c>
      <c r="C182" s="68">
        <f t="shared" si="70"/>
        <v>1</v>
      </c>
      <c r="D182" s="68">
        <f t="shared" si="70"/>
        <v>0</v>
      </c>
      <c r="E182" s="71">
        <f t="shared" si="70"/>
        <v>0</v>
      </c>
      <c r="F182" s="71">
        <f t="shared" si="70"/>
        <v>0</v>
      </c>
      <c r="G182" s="71">
        <f t="shared" si="70"/>
        <v>0</v>
      </c>
      <c r="H182" s="71">
        <f t="shared" si="70"/>
        <v>1</v>
      </c>
      <c r="I182" s="71">
        <f t="shared" si="70"/>
        <v>0</v>
      </c>
      <c r="J182" s="71">
        <f t="shared" si="70"/>
        <v>1</v>
      </c>
      <c r="K182" s="71">
        <f t="shared" si="70"/>
        <v>0</v>
      </c>
      <c r="L182" s="71">
        <f t="shared" si="70"/>
        <v>0</v>
      </c>
      <c r="M182" s="71">
        <f t="shared" si="70"/>
        <v>0</v>
      </c>
      <c r="N182" s="71">
        <f t="shared" si="70"/>
        <v>0</v>
      </c>
      <c r="O182" s="71">
        <f t="shared" si="70"/>
        <v>0</v>
      </c>
      <c r="P182" s="203"/>
      <c r="Q182" s="107">
        <f t="shared" si="62"/>
        <v>1</v>
      </c>
      <c r="R182" s="176"/>
      <c r="S182" s="143">
        <f t="shared" si="63"/>
        <v>0</v>
      </c>
      <c r="T182" s="252"/>
      <c r="U182" s="56" t="str">
        <f t="shared" si="64"/>
        <v>E2.5</v>
      </c>
      <c r="V182" s="57" t="str">
        <f t="shared" si="64"/>
        <v xml:space="preserve">Provision of exterior access and unloading facilities for freight or delivery. </v>
      </c>
      <c r="W182" s="80"/>
      <c r="X182" s="81"/>
      <c r="Y182" s="110"/>
      <c r="Z182" s="46" t="str">
        <f t="shared" si="68"/>
        <v>E2.5</v>
      </c>
      <c r="AA182" s="60" t="str">
        <f t="shared" si="65"/>
        <v xml:space="preserve">Provision of exterior access and unloading facilities for freight or delivery. </v>
      </c>
      <c r="AB182" s="48" t="s">
        <v>370</v>
      </c>
      <c r="AC182" s="111" t="s">
        <v>371</v>
      </c>
      <c r="AD182" s="112" t="str">
        <f t="shared" si="69"/>
        <v>E2.5</v>
      </c>
      <c r="AE182" s="140" t="s">
        <v>371</v>
      </c>
      <c r="AF182" s="4"/>
      <c r="AG182" s="4"/>
      <c r="AH182" s="4"/>
      <c r="AI182" s="5"/>
      <c r="AJ182" s="5"/>
      <c r="AK182" s="5"/>
      <c r="AL182" s="5"/>
    </row>
    <row r="183" spans="1:38" ht="15.75" hidden="1" customHeight="1" outlineLevel="1">
      <c r="A183" s="68">
        <f t="shared" si="70"/>
        <v>1</v>
      </c>
      <c r="B183" s="69">
        <f t="shared" si="70"/>
        <v>0</v>
      </c>
      <c r="C183" s="68">
        <f t="shared" si="70"/>
        <v>1</v>
      </c>
      <c r="D183" s="68">
        <f t="shared" si="70"/>
        <v>0</v>
      </c>
      <c r="E183" s="71">
        <f t="shared" si="70"/>
        <v>0</v>
      </c>
      <c r="F183" s="71">
        <f t="shared" si="70"/>
        <v>0</v>
      </c>
      <c r="G183" s="71">
        <f t="shared" si="70"/>
        <v>0</v>
      </c>
      <c r="H183" s="71">
        <f t="shared" si="70"/>
        <v>1</v>
      </c>
      <c r="I183" s="71">
        <f t="shared" si="70"/>
        <v>0</v>
      </c>
      <c r="J183" s="71">
        <f t="shared" si="70"/>
        <v>1</v>
      </c>
      <c r="K183" s="71">
        <f t="shared" si="70"/>
        <v>0</v>
      </c>
      <c r="L183" s="71">
        <f t="shared" si="70"/>
        <v>0</v>
      </c>
      <c r="M183" s="71">
        <f t="shared" si="70"/>
        <v>0</v>
      </c>
      <c r="N183" s="71">
        <f t="shared" si="70"/>
        <v>0</v>
      </c>
      <c r="O183" s="71">
        <f t="shared" si="70"/>
        <v>0</v>
      </c>
      <c r="P183" s="203"/>
      <c r="Q183" s="107">
        <f t="shared" si="62"/>
        <v>1</v>
      </c>
      <c r="R183" s="176"/>
      <c r="S183" s="143">
        <f t="shared" si="63"/>
        <v>0</v>
      </c>
      <c r="T183" s="252"/>
      <c r="U183" s="56" t="str">
        <f t="shared" si="64"/>
        <v>E2.6</v>
      </c>
      <c r="V183" s="57" t="str">
        <f t="shared" si="64"/>
        <v>Efficiency of vertical transportation system.</v>
      </c>
      <c r="W183" s="80"/>
      <c r="X183" s="81"/>
      <c r="Y183" s="110"/>
      <c r="Z183" s="46" t="str">
        <f t="shared" si="68"/>
        <v>E2.6</v>
      </c>
      <c r="AA183" s="60" t="str">
        <f t="shared" si="65"/>
        <v>Efficiency of vertical transportation system.</v>
      </c>
      <c r="AB183" s="48" t="s">
        <v>372</v>
      </c>
      <c r="AC183" s="111" t="s">
        <v>373</v>
      </c>
      <c r="AD183" s="112" t="str">
        <f t="shared" si="69"/>
        <v>E2.6</v>
      </c>
      <c r="AE183" s="140" t="s">
        <v>374</v>
      </c>
      <c r="AF183" s="4"/>
      <c r="AG183" s="4"/>
      <c r="AH183" s="4"/>
      <c r="AI183" s="5"/>
      <c r="AJ183" s="5"/>
      <c r="AK183" s="5"/>
      <c r="AL183" s="5"/>
    </row>
    <row r="184" spans="1:38" ht="15.75" hidden="1" customHeight="1" outlineLevel="1">
      <c r="A184" s="68">
        <f t="shared" si="70"/>
        <v>1</v>
      </c>
      <c r="B184" s="69">
        <f t="shared" si="70"/>
        <v>0</v>
      </c>
      <c r="C184" s="68">
        <f t="shared" si="70"/>
        <v>1</v>
      </c>
      <c r="D184" s="68">
        <f t="shared" si="70"/>
        <v>0</v>
      </c>
      <c r="E184" s="71">
        <f t="shared" si="70"/>
        <v>0</v>
      </c>
      <c r="F184" s="71">
        <f t="shared" si="70"/>
        <v>0</v>
      </c>
      <c r="G184" s="71">
        <f t="shared" si="70"/>
        <v>0</v>
      </c>
      <c r="H184" s="71">
        <f t="shared" si="70"/>
        <v>1</v>
      </c>
      <c r="I184" s="71">
        <f t="shared" si="70"/>
        <v>0</v>
      </c>
      <c r="J184" s="71">
        <f t="shared" si="70"/>
        <v>1</v>
      </c>
      <c r="K184" s="71">
        <f t="shared" si="70"/>
        <v>0</v>
      </c>
      <c r="L184" s="71">
        <f t="shared" si="70"/>
        <v>0</v>
      </c>
      <c r="M184" s="71">
        <f t="shared" si="70"/>
        <v>0</v>
      </c>
      <c r="N184" s="71">
        <f t="shared" si="70"/>
        <v>0</v>
      </c>
      <c r="O184" s="71">
        <f t="shared" si="70"/>
        <v>0</v>
      </c>
      <c r="P184" s="203"/>
      <c r="Q184" s="107">
        <f t="shared" si="62"/>
        <v>1</v>
      </c>
      <c r="R184" s="176"/>
      <c r="S184" s="143">
        <f t="shared" si="63"/>
        <v>0</v>
      </c>
      <c r="T184" s="252"/>
      <c r="U184" s="56" t="str">
        <f t="shared" si="64"/>
        <v>E2.7</v>
      </c>
      <c r="V184" s="57" t="str">
        <f t="shared" si="64"/>
        <v>Spatial efficiency.</v>
      </c>
      <c r="W184" s="80"/>
      <c r="X184" s="81"/>
      <c r="Y184" s="110"/>
      <c r="Z184" s="46" t="str">
        <f t="shared" si="68"/>
        <v>E2.7</v>
      </c>
      <c r="AA184" s="60" t="str">
        <f t="shared" si="65"/>
        <v>Spatial efficiency.</v>
      </c>
      <c r="AB184" s="48" t="s">
        <v>375</v>
      </c>
      <c r="AC184" s="111" t="s">
        <v>376</v>
      </c>
      <c r="AD184" s="112" t="str">
        <f t="shared" si="69"/>
        <v>E2.7</v>
      </c>
      <c r="AE184" s="140" t="s">
        <v>376</v>
      </c>
      <c r="AF184" s="4"/>
      <c r="AG184" s="4"/>
      <c r="AH184" s="4"/>
      <c r="AI184" s="5"/>
      <c r="AJ184" s="5"/>
      <c r="AK184" s="5"/>
      <c r="AL184" s="5"/>
    </row>
    <row r="185" spans="1:38" ht="15" hidden="1" customHeight="1" outlineLevel="1">
      <c r="A185" s="162">
        <f t="shared" si="70"/>
        <v>1</v>
      </c>
      <c r="B185" s="163">
        <f t="shared" si="70"/>
        <v>0</v>
      </c>
      <c r="C185" s="162">
        <f t="shared" si="70"/>
        <v>1</v>
      </c>
      <c r="D185" s="162">
        <f t="shared" si="70"/>
        <v>0</v>
      </c>
      <c r="E185" s="150">
        <f t="shared" si="70"/>
        <v>0</v>
      </c>
      <c r="F185" s="150">
        <f t="shared" si="70"/>
        <v>0</v>
      </c>
      <c r="G185" s="150">
        <f t="shared" si="70"/>
        <v>0</v>
      </c>
      <c r="H185" s="150">
        <f t="shared" si="70"/>
        <v>1</v>
      </c>
      <c r="I185" s="150">
        <f t="shared" si="70"/>
        <v>0</v>
      </c>
      <c r="J185" s="150">
        <f t="shared" si="70"/>
        <v>1</v>
      </c>
      <c r="K185" s="150">
        <f t="shared" si="70"/>
        <v>0</v>
      </c>
      <c r="L185" s="150">
        <f t="shared" si="70"/>
        <v>0</v>
      </c>
      <c r="M185" s="150">
        <f t="shared" si="70"/>
        <v>0</v>
      </c>
      <c r="N185" s="150">
        <f t="shared" si="70"/>
        <v>0</v>
      </c>
      <c r="O185" s="150">
        <f t="shared" si="70"/>
        <v>0</v>
      </c>
      <c r="P185" s="205"/>
      <c r="Q185" s="149">
        <f t="shared" si="62"/>
        <v>1</v>
      </c>
      <c r="R185" s="190"/>
      <c r="S185" s="186">
        <f t="shared" si="63"/>
        <v>0</v>
      </c>
      <c r="T185" s="252"/>
      <c r="U185" s="56" t="str">
        <f t="shared" si="64"/>
        <v>E2.8</v>
      </c>
      <c r="V185" s="57" t="str">
        <f t="shared" si="64"/>
        <v>Volumetric efficiency.</v>
      </c>
      <c r="W185" s="80"/>
      <c r="X185" s="81"/>
      <c r="Y185" s="165"/>
      <c r="Z185" s="46" t="str">
        <f t="shared" si="68"/>
        <v>E2.8</v>
      </c>
      <c r="AA185" s="60" t="str">
        <f t="shared" si="65"/>
        <v>Volumetric efficiency.</v>
      </c>
      <c r="AB185" s="48" t="s">
        <v>377</v>
      </c>
      <c r="AC185" s="111" t="s">
        <v>378</v>
      </c>
      <c r="AD185" s="112" t="str">
        <f t="shared" si="69"/>
        <v>E2.8</v>
      </c>
      <c r="AE185" s="140" t="s">
        <v>378</v>
      </c>
      <c r="AF185" s="4"/>
      <c r="AG185" s="4"/>
      <c r="AH185" s="4"/>
      <c r="AI185" s="5"/>
      <c r="AJ185" s="5"/>
      <c r="AK185" s="5"/>
      <c r="AL185" s="5"/>
    </row>
    <row r="186" spans="1:38" ht="15.75" customHeight="1" collapsed="1">
      <c r="A186" s="158">
        <f t="shared" si="70"/>
        <v>1</v>
      </c>
      <c r="B186" s="166">
        <f t="shared" si="70"/>
        <v>0</v>
      </c>
      <c r="C186" s="158">
        <f t="shared" si="70"/>
        <v>1</v>
      </c>
      <c r="D186" s="158">
        <f t="shared" si="70"/>
        <v>0</v>
      </c>
      <c r="E186" s="107">
        <f t="shared" si="70"/>
        <v>0</v>
      </c>
      <c r="F186" s="107">
        <f t="shared" si="70"/>
        <v>0</v>
      </c>
      <c r="G186" s="107">
        <f t="shared" si="70"/>
        <v>0</v>
      </c>
      <c r="H186" s="107">
        <f t="shared" si="70"/>
        <v>1</v>
      </c>
      <c r="I186" s="107">
        <f t="shared" si="70"/>
        <v>0</v>
      </c>
      <c r="J186" s="107">
        <f t="shared" si="70"/>
        <v>1</v>
      </c>
      <c r="K186" s="107">
        <f t="shared" si="70"/>
        <v>0</v>
      </c>
      <c r="L186" s="107">
        <f t="shared" si="70"/>
        <v>0</v>
      </c>
      <c r="M186" s="107">
        <f t="shared" si="70"/>
        <v>0</v>
      </c>
      <c r="N186" s="107">
        <f t="shared" si="70"/>
        <v>0</v>
      </c>
      <c r="O186" s="107">
        <f t="shared" si="70"/>
        <v>0</v>
      </c>
      <c r="P186" s="204"/>
      <c r="Q186" s="100">
        <f t="shared" si="62"/>
        <v>1</v>
      </c>
      <c r="R186" s="191"/>
      <c r="S186" s="120">
        <f t="shared" si="63"/>
        <v>0</v>
      </c>
      <c r="T186" s="42" t="s">
        <v>379</v>
      </c>
      <c r="U186" s="256" t="str">
        <f>Z186</f>
        <v>Controllability</v>
      </c>
      <c r="V186" s="257"/>
      <c r="W186" s="175"/>
      <c r="X186" s="81"/>
      <c r="Y186" s="45">
        <f>COUNTA(V187:V190)-COUNTIF(V187:V190,"N.A.")</f>
        <v>4</v>
      </c>
      <c r="Z186" s="46" t="str">
        <f t="shared" si="68"/>
        <v>Controllability</v>
      </c>
      <c r="AA186" s="60">
        <f t="shared" si="65"/>
        <v>0</v>
      </c>
      <c r="AB186" s="48" t="s">
        <v>380</v>
      </c>
      <c r="AC186" s="111"/>
      <c r="AD186" s="51" t="s">
        <v>380</v>
      </c>
      <c r="AE186" s="140"/>
      <c r="AF186" s="4"/>
      <c r="AG186" s="4"/>
      <c r="AH186" s="4"/>
      <c r="AI186" s="5"/>
      <c r="AJ186" s="5"/>
      <c r="AK186" s="5"/>
      <c r="AL186" s="5"/>
    </row>
    <row r="187" spans="1:38" ht="15.75" hidden="1" customHeight="1" outlineLevel="1" collapsed="1">
      <c r="A187" s="68">
        <f t="shared" si="70"/>
        <v>1</v>
      </c>
      <c r="B187" s="69">
        <f t="shared" si="70"/>
        <v>0</v>
      </c>
      <c r="C187" s="68">
        <f t="shared" si="70"/>
        <v>1</v>
      </c>
      <c r="D187" s="68">
        <f t="shared" si="70"/>
        <v>0</v>
      </c>
      <c r="E187" s="71">
        <f t="shared" si="70"/>
        <v>0</v>
      </c>
      <c r="F187" s="71">
        <f t="shared" si="70"/>
        <v>0</v>
      </c>
      <c r="G187" s="71">
        <f t="shared" si="70"/>
        <v>0</v>
      </c>
      <c r="H187" s="71">
        <f t="shared" si="70"/>
        <v>1</v>
      </c>
      <c r="I187" s="71">
        <f t="shared" si="70"/>
        <v>0</v>
      </c>
      <c r="J187" s="71">
        <f t="shared" si="70"/>
        <v>1</v>
      </c>
      <c r="K187" s="71">
        <f t="shared" si="70"/>
        <v>0</v>
      </c>
      <c r="L187" s="71">
        <f t="shared" si="70"/>
        <v>0</v>
      </c>
      <c r="M187" s="71">
        <f t="shared" si="70"/>
        <v>0</v>
      </c>
      <c r="N187" s="71">
        <f t="shared" si="70"/>
        <v>0</v>
      </c>
      <c r="O187" s="71">
        <f t="shared" si="70"/>
        <v>0</v>
      </c>
      <c r="P187" s="203"/>
      <c r="Q187" s="107">
        <f t="shared" si="62"/>
        <v>1</v>
      </c>
      <c r="R187" s="176"/>
      <c r="S187" s="143">
        <f t="shared" si="63"/>
        <v>0</v>
      </c>
      <c r="T187" s="252"/>
      <c r="U187" s="56" t="str">
        <f t="shared" si="64"/>
        <v>E3.1</v>
      </c>
      <c r="V187" s="57" t="str">
        <f t="shared" si="64"/>
        <v>Effectiveness of facility management control system.</v>
      </c>
      <c r="W187" s="80"/>
      <c r="X187" s="81"/>
      <c r="Y187" s="110"/>
      <c r="Z187" s="46" t="str">
        <f t="shared" si="68"/>
        <v>E3.1</v>
      </c>
      <c r="AA187" s="60" t="str">
        <f t="shared" si="65"/>
        <v>Effectiveness of facility management control system.</v>
      </c>
      <c r="AB187" s="48" t="s">
        <v>381</v>
      </c>
      <c r="AC187" s="111" t="s">
        <v>382</v>
      </c>
      <c r="AD187" s="112" t="str">
        <f>$AB187</f>
        <v>E3.1</v>
      </c>
      <c r="AE187" s="140" t="s">
        <v>382</v>
      </c>
      <c r="AF187" s="4"/>
      <c r="AG187" s="4"/>
      <c r="AH187" s="4"/>
      <c r="AI187" s="5"/>
      <c r="AJ187" s="5"/>
      <c r="AK187" s="5"/>
      <c r="AL187" s="5"/>
    </row>
    <row r="188" spans="1:38" ht="15.75" hidden="1" customHeight="1" outlineLevel="1">
      <c r="A188" s="68">
        <f t="shared" si="70"/>
        <v>1</v>
      </c>
      <c r="B188" s="69">
        <f t="shared" si="70"/>
        <v>0</v>
      </c>
      <c r="C188" s="68">
        <f t="shared" si="70"/>
        <v>1</v>
      </c>
      <c r="D188" s="68">
        <f t="shared" si="70"/>
        <v>0</v>
      </c>
      <c r="E188" s="71">
        <f t="shared" si="70"/>
        <v>0</v>
      </c>
      <c r="F188" s="71">
        <f t="shared" si="70"/>
        <v>0</v>
      </c>
      <c r="G188" s="71">
        <f t="shared" si="70"/>
        <v>0</v>
      </c>
      <c r="H188" s="71">
        <f t="shared" si="70"/>
        <v>1</v>
      </c>
      <c r="I188" s="71">
        <f t="shared" si="70"/>
        <v>0</v>
      </c>
      <c r="J188" s="71">
        <f t="shared" si="70"/>
        <v>1</v>
      </c>
      <c r="K188" s="71">
        <f t="shared" si="70"/>
        <v>0</v>
      </c>
      <c r="L188" s="71">
        <f t="shared" si="70"/>
        <v>0</v>
      </c>
      <c r="M188" s="71">
        <f t="shared" si="70"/>
        <v>0</v>
      </c>
      <c r="N188" s="71">
        <f t="shared" si="70"/>
        <v>0</v>
      </c>
      <c r="O188" s="71">
        <f t="shared" si="70"/>
        <v>0</v>
      </c>
      <c r="P188" s="203"/>
      <c r="Q188" s="107">
        <f t="shared" si="62"/>
        <v>1</v>
      </c>
      <c r="R188" s="176"/>
      <c r="S188" s="143">
        <f t="shared" si="63"/>
        <v>0</v>
      </c>
      <c r="T188" s="252"/>
      <c r="U188" s="56" t="str">
        <f t="shared" si="64"/>
        <v>E3.2</v>
      </c>
      <c r="V188" s="57" t="str">
        <f t="shared" si="64"/>
        <v>Capability for partial operation of facility technical systems.</v>
      </c>
      <c r="W188" s="80"/>
      <c r="X188" s="81"/>
      <c r="Y188" s="110"/>
      <c r="Z188" s="46" t="str">
        <f t="shared" si="68"/>
        <v>E3.2</v>
      </c>
      <c r="AA188" s="60" t="str">
        <f t="shared" si="65"/>
        <v>Capability for partial operation of facility technical systems.</v>
      </c>
      <c r="AB188" s="48" t="s">
        <v>383</v>
      </c>
      <c r="AC188" s="111" t="s">
        <v>384</v>
      </c>
      <c r="AD188" s="112" t="str">
        <f>$AB188</f>
        <v>E3.2</v>
      </c>
      <c r="AE188" s="140" t="s">
        <v>384</v>
      </c>
      <c r="AF188" s="4"/>
      <c r="AG188" s="4"/>
      <c r="AH188" s="4"/>
      <c r="AI188" s="5"/>
      <c r="AJ188" s="5"/>
      <c r="AK188" s="5"/>
      <c r="AL188" s="5"/>
    </row>
    <row r="189" spans="1:38" ht="13.5" hidden="1" customHeight="1" outlineLevel="1">
      <c r="A189" s="68">
        <f t="shared" si="70"/>
        <v>1</v>
      </c>
      <c r="B189" s="69">
        <f t="shared" si="70"/>
        <v>0</v>
      </c>
      <c r="C189" s="68">
        <f t="shared" si="70"/>
        <v>1</v>
      </c>
      <c r="D189" s="68">
        <f t="shared" si="70"/>
        <v>0</v>
      </c>
      <c r="E189" s="71">
        <f t="shared" si="70"/>
        <v>0</v>
      </c>
      <c r="F189" s="71">
        <f t="shared" si="70"/>
        <v>0</v>
      </c>
      <c r="G189" s="71">
        <f t="shared" si="70"/>
        <v>0</v>
      </c>
      <c r="H189" s="71">
        <f t="shared" si="70"/>
        <v>1</v>
      </c>
      <c r="I189" s="71">
        <f t="shared" si="70"/>
        <v>0</v>
      </c>
      <c r="J189" s="71">
        <f t="shared" si="70"/>
        <v>1</v>
      </c>
      <c r="K189" s="71">
        <f t="shared" si="70"/>
        <v>0</v>
      </c>
      <c r="L189" s="71">
        <f t="shared" si="70"/>
        <v>0</v>
      </c>
      <c r="M189" s="71">
        <f t="shared" si="70"/>
        <v>0</v>
      </c>
      <c r="N189" s="71">
        <f t="shared" si="70"/>
        <v>0</v>
      </c>
      <c r="O189" s="71">
        <f t="shared" si="70"/>
        <v>0</v>
      </c>
      <c r="P189" s="203"/>
      <c r="Q189" s="107">
        <f t="shared" si="62"/>
        <v>1</v>
      </c>
      <c r="R189" s="176"/>
      <c r="S189" s="143">
        <f t="shared" si="63"/>
        <v>0</v>
      </c>
      <c r="T189" s="252"/>
      <c r="U189" s="56" t="str">
        <f t="shared" si="64"/>
        <v>E3.3</v>
      </c>
      <c r="V189" s="57" t="str">
        <f t="shared" si="64"/>
        <v>Degree of local control of lighting systems.</v>
      </c>
      <c r="W189" s="80"/>
      <c r="X189" s="81"/>
      <c r="Y189" s="110"/>
      <c r="Z189" s="46" t="str">
        <f t="shared" si="68"/>
        <v>E3.3</v>
      </c>
      <c r="AA189" s="60" t="str">
        <f t="shared" si="65"/>
        <v>Degree of local control of lighting systems.</v>
      </c>
      <c r="AB189" s="48" t="s">
        <v>385</v>
      </c>
      <c r="AC189" s="111" t="s">
        <v>386</v>
      </c>
      <c r="AD189" s="112" t="str">
        <f>$AB189</f>
        <v>E3.3</v>
      </c>
      <c r="AE189" s="140" t="s">
        <v>387</v>
      </c>
      <c r="AF189" s="4"/>
      <c r="AG189" s="4"/>
      <c r="AH189" s="4"/>
      <c r="AI189" s="5"/>
      <c r="AJ189" s="5"/>
      <c r="AK189" s="5"/>
      <c r="AL189" s="5"/>
    </row>
    <row r="190" spans="1:38" ht="15.75" hidden="1" customHeight="1" outlineLevel="1">
      <c r="A190" s="162">
        <f t="shared" si="70"/>
        <v>1</v>
      </c>
      <c r="B190" s="163">
        <f t="shared" si="70"/>
        <v>0</v>
      </c>
      <c r="C190" s="162">
        <f t="shared" si="70"/>
        <v>1</v>
      </c>
      <c r="D190" s="162">
        <f t="shared" si="70"/>
        <v>0</v>
      </c>
      <c r="E190" s="150">
        <f t="shared" si="70"/>
        <v>0</v>
      </c>
      <c r="F190" s="150">
        <f t="shared" si="70"/>
        <v>0</v>
      </c>
      <c r="G190" s="150">
        <f t="shared" si="70"/>
        <v>0</v>
      </c>
      <c r="H190" s="150">
        <f t="shared" si="70"/>
        <v>1</v>
      </c>
      <c r="I190" s="150">
        <f t="shared" si="70"/>
        <v>0</v>
      </c>
      <c r="J190" s="150">
        <f t="shared" si="70"/>
        <v>1</v>
      </c>
      <c r="K190" s="150">
        <f t="shared" si="70"/>
        <v>0</v>
      </c>
      <c r="L190" s="150">
        <f t="shared" si="70"/>
        <v>0</v>
      </c>
      <c r="M190" s="150">
        <f t="shared" si="70"/>
        <v>0</v>
      </c>
      <c r="N190" s="150">
        <f t="shared" si="70"/>
        <v>0</v>
      </c>
      <c r="O190" s="71">
        <f>IF(O$165=1,1,0)</f>
        <v>0</v>
      </c>
      <c r="P190" s="205"/>
      <c r="Q190" s="149">
        <f t="shared" si="62"/>
        <v>1</v>
      </c>
      <c r="R190" s="190"/>
      <c r="S190" s="186">
        <f t="shared" si="63"/>
        <v>0</v>
      </c>
      <c r="T190" s="252"/>
      <c r="U190" s="56" t="str">
        <f t="shared" si="64"/>
        <v>E3.4</v>
      </c>
      <c r="V190" s="57" t="str">
        <f t="shared" si="64"/>
        <v>Degree of personal control of technical systems by occupants.</v>
      </c>
      <c r="W190" s="80"/>
      <c r="X190" s="81"/>
      <c r="Y190" s="165"/>
      <c r="Z190" s="46" t="str">
        <f t="shared" si="68"/>
        <v>E3.4</v>
      </c>
      <c r="AA190" s="60" t="str">
        <f t="shared" si="65"/>
        <v>Degree of personal control of technical systems by occupants.</v>
      </c>
      <c r="AB190" s="48" t="s">
        <v>388</v>
      </c>
      <c r="AC190" s="111" t="s">
        <v>389</v>
      </c>
      <c r="AD190" s="112" t="str">
        <f>$AB190</f>
        <v>E3.4</v>
      </c>
      <c r="AE190" s="140" t="s">
        <v>389</v>
      </c>
      <c r="AF190" s="4"/>
      <c r="AG190" s="4"/>
      <c r="AH190" s="4"/>
      <c r="AI190" s="5"/>
      <c r="AJ190" s="5"/>
      <c r="AK190" s="5"/>
      <c r="AL190" s="5"/>
    </row>
    <row r="191" spans="1:38" ht="15.75" customHeight="1" collapsed="1">
      <c r="A191" s="158">
        <f t="shared" si="70"/>
        <v>1</v>
      </c>
      <c r="B191" s="166">
        <f t="shared" si="70"/>
        <v>0</v>
      </c>
      <c r="C191" s="158">
        <f t="shared" si="70"/>
        <v>1</v>
      </c>
      <c r="D191" s="158">
        <f t="shared" si="70"/>
        <v>0</v>
      </c>
      <c r="E191" s="107">
        <f t="shared" si="70"/>
        <v>0</v>
      </c>
      <c r="F191" s="107">
        <f t="shared" si="70"/>
        <v>0</v>
      </c>
      <c r="G191" s="107">
        <f t="shared" si="70"/>
        <v>0</v>
      </c>
      <c r="H191" s="107">
        <f t="shared" si="70"/>
        <v>1</v>
      </c>
      <c r="I191" s="107">
        <f t="shared" si="70"/>
        <v>0</v>
      </c>
      <c r="J191" s="107">
        <f t="shared" si="70"/>
        <v>1</v>
      </c>
      <c r="K191" s="107">
        <f t="shared" si="70"/>
        <v>0</v>
      </c>
      <c r="L191" s="107">
        <f t="shared" si="70"/>
        <v>0</v>
      </c>
      <c r="M191" s="107">
        <f t="shared" si="70"/>
        <v>0</v>
      </c>
      <c r="N191" s="107">
        <f t="shared" si="70"/>
        <v>0</v>
      </c>
      <c r="O191" s="107">
        <f t="shared" si="70"/>
        <v>0</v>
      </c>
      <c r="P191" s="204"/>
      <c r="Q191" s="100">
        <f t="shared" si="62"/>
        <v>1</v>
      </c>
      <c r="R191" s="174">
        <f t="shared" ref="R191:R196" si="71">IF($R$165=1,1,0)</f>
        <v>0</v>
      </c>
      <c r="S191" s="120">
        <f t="shared" si="63"/>
        <v>0</v>
      </c>
      <c r="T191" s="42" t="s">
        <v>390</v>
      </c>
      <c r="U191" s="256" t="str">
        <f>Z191</f>
        <v>Flexibility and Adaptability</v>
      </c>
      <c r="V191" s="257"/>
      <c r="W191" s="175"/>
      <c r="X191" s="81"/>
      <c r="Y191" s="45">
        <f>COUNTA(V192:V196)-COUNTIF(V192:V196,"N.A.")</f>
        <v>5</v>
      </c>
      <c r="Z191" s="46" t="str">
        <f t="shared" si="68"/>
        <v>Flexibility and Adaptability</v>
      </c>
      <c r="AA191" s="60">
        <f t="shared" si="65"/>
        <v>0</v>
      </c>
      <c r="AB191" s="48" t="s">
        <v>391</v>
      </c>
      <c r="AC191" s="111"/>
      <c r="AD191" s="51" t="s">
        <v>391</v>
      </c>
      <c r="AE191" s="140"/>
      <c r="AF191" s="4"/>
      <c r="AG191" s="4"/>
      <c r="AH191" s="4"/>
      <c r="AI191" s="5"/>
      <c r="AJ191" s="5"/>
      <c r="AK191" s="5"/>
      <c r="AL191" s="5"/>
    </row>
    <row r="192" spans="1:38" ht="15.75" hidden="1" customHeight="1" outlineLevel="1">
      <c r="A192" s="68">
        <f t="shared" si="70"/>
        <v>1</v>
      </c>
      <c r="B192" s="69">
        <f t="shared" si="70"/>
        <v>0</v>
      </c>
      <c r="C192" s="68">
        <f t="shared" si="70"/>
        <v>1</v>
      </c>
      <c r="D192" s="68">
        <f t="shared" si="70"/>
        <v>0</v>
      </c>
      <c r="E192" s="71">
        <f t="shared" si="70"/>
        <v>0</v>
      </c>
      <c r="F192" s="71">
        <f t="shared" si="70"/>
        <v>0</v>
      </c>
      <c r="G192" s="71">
        <f t="shared" si="70"/>
        <v>0</v>
      </c>
      <c r="H192" s="71">
        <f t="shared" si="70"/>
        <v>1</v>
      </c>
      <c r="I192" s="71">
        <f t="shared" si="70"/>
        <v>0</v>
      </c>
      <c r="J192" s="71">
        <f t="shared" si="70"/>
        <v>1</v>
      </c>
      <c r="K192" s="71">
        <f t="shared" si="70"/>
        <v>0</v>
      </c>
      <c r="L192" s="71">
        <f t="shared" si="70"/>
        <v>0</v>
      </c>
      <c r="M192" s="71">
        <f t="shared" si="70"/>
        <v>0</v>
      </c>
      <c r="N192" s="71">
        <f t="shared" si="70"/>
        <v>0</v>
      </c>
      <c r="O192" s="71">
        <f t="shared" si="70"/>
        <v>0</v>
      </c>
      <c r="P192" s="203"/>
      <c r="Q192" s="107">
        <f t="shared" si="62"/>
        <v>1</v>
      </c>
      <c r="R192" s="174">
        <f t="shared" si="71"/>
        <v>0</v>
      </c>
      <c r="S192" s="143">
        <f t="shared" si="63"/>
        <v>0</v>
      </c>
      <c r="T192" s="252"/>
      <c r="U192" s="56" t="str">
        <f t="shared" si="64"/>
        <v>E4.1</v>
      </c>
      <c r="V192" s="57" t="str">
        <f t="shared" si="64"/>
        <v>Ability for building operator or tenant to modify facility technical systems.</v>
      </c>
      <c r="W192" s="80"/>
      <c r="X192" s="81"/>
      <c r="Y192" s="110"/>
      <c r="Z192" s="46" t="str">
        <f t="shared" si="68"/>
        <v>E4.1</v>
      </c>
      <c r="AA192" s="60" t="str">
        <f t="shared" si="65"/>
        <v>Ability for building operator or tenant to modify facility technical systems.</v>
      </c>
      <c r="AB192" s="48" t="s">
        <v>392</v>
      </c>
      <c r="AC192" s="111" t="s">
        <v>393</v>
      </c>
      <c r="AD192" s="112" t="str">
        <f>$AB192</f>
        <v>E4.1</v>
      </c>
      <c r="AE192" s="140" t="s">
        <v>393</v>
      </c>
      <c r="AF192" s="4"/>
      <c r="AG192" s="4"/>
      <c r="AH192" s="4"/>
      <c r="AI192" s="5"/>
      <c r="AJ192" s="5"/>
      <c r="AK192" s="5"/>
      <c r="AL192" s="5"/>
    </row>
    <row r="193" spans="1:38" ht="15.75" hidden="1" customHeight="1" outlineLevel="1">
      <c r="A193" s="68">
        <f t="shared" si="70"/>
        <v>1</v>
      </c>
      <c r="B193" s="69">
        <f t="shared" si="70"/>
        <v>0</v>
      </c>
      <c r="C193" s="68">
        <f t="shared" si="70"/>
        <v>1</v>
      </c>
      <c r="D193" s="68">
        <f t="shared" si="70"/>
        <v>0</v>
      </c>
      <c r="E193" s="71">
        <f t="shared" si="70"/>
        <v>0</v>
      </c>
      <c r="F193" s="71">
        <f t="shared" si="70"/>
        <v>0</v>
      </c>
      <c r="G193" s="71">
        <f t="shared" si="70"/>
        <v>0</v>
      </c>
      <c r="H193" s="71">
        <f t="shared" si="70"/>
        <v>1</v>
      </c>
      <c r="I193" s="71">
        <f t="shared" si="70"/>
        <v>0</v>
      </c>
      <c r="J193" s="71">
        <f t="shared" si="70"/>
        <v>1</v>
      </c>
      <c r="K193" s="71">
        <f t="shared" si="70"/>
        <v>0</v>
      </c>
      <c r="L193" s="71">
        <f t="shared" si="70"/>
        <v>0</v>
      </c>
      <c r="M193" s="71">
        <f t="shared" si="70"/>
        <v>0</v>
      </c>
      <c r="N193" s="71">
        <f t="shared" si="70"/>
        <v>0</v>
      </c>
      <c r="O193" s="71">
        <f t="shared" si="70"/>
        <v>0</v>
      </c>
      <c r="P193" s="203"/>
      <c r="Q193" s="107">
        <f t="shared" si="62"/>
        <v>1</v>
      </c>
      <c r="R193" s="174">
        <f t="shared" si="71"/>
        <v>0</v>
      </c>
      <c r="S193" s="143">
        <f t="shared" si="63"/>
        <v>0</v>
      </c>
      <c r="T193" s="252"/>
      <c r="U193" s="56" t="str">
        <f>Z193</f>
        <v>E4.2</v>
      </c>
      <c r="V193" s="57" t="str">
        <f t="shared" si="64"/>
        <v>Potential for horizontal or vertical extension of structure.</v>
      </c>
      <c r="W193" s="80"/>
      <c r="X193" s="81"/>
      <c r="Y193" s="110"/>
      <c r="Z193" s="46" t="str">
        <f t="shared" si="68"/>
        <v>E4.2</v>
      </c>
      <c r="AA193" s="60" t="str">
        <f t="shared" si="65"/>
        <v>Potential for horizontal or vertical extension of structure.</v>
      </c>
      <c r="AB193" s="48" t="s">
        <v>394</v>
      </c>
      <c r="AC193" s="111" t="s">
        <v>395</v>
      </c>
      <c r="AD193" s="112" t="str">
        <f>$AB193</f>
        <v>E4.2</v>
      </c>
      <c r="AE193" s="140" t="s">
        <v>395</v>
      </c>
      <c r="AF193" s="4"/>
      <c r="AG193" s="4"/>
      <c r="AH193" s="4"/>
      <c r="AI193" s="5"/>
      <c r="AJ193" s="5"/>
      <c r="AK193" s="5"/>
      <c r="AL193" s="5"/>
    </row>
    <row r="194" spans="1:38" ht="15.75" hidden="1" customHeight="1" outlineLevel="1">
      <c r="A194" s="68">
        <f t="shared" si="70"/>
        <v>1</v>
      </c>
      <c r="B194" s="69">
        <f t="shared" si="70"/>
        <v>0</v>
      </c>
      <c r="C194" s="68">
        <f t="shared" si="70"/>
        <v>1</v>
      </c>
      <c r="D194" s="68">
        <f t="shared" si="70"/>
        <v>0</v>
      </c>
      <c r="E194" s="71">
        <f t="shared" si="70"/>
        <v>0</v>
      </c>
      <c r="F194" s="71">
        <f t="shared" si="70"/>
        <v>0</v>
      </c>
      <c r="G194" s="71">
        <f t="shared" si="70"/>
        <v>0</v>
      </c>
      <c r="H194" s="71">
        <f t="shared" si="70"/>
        <v>1</v>
      </c>
      <c r="I194" s="71">
        <f t="shared" si="70"/>
        <v>0</v>
      </c>
      <c r="J194" s="71">
        <f t="shared" si="70"/>
        <v>1</v>
      </c>
      <c r="K194" s="71">
        <f t="shared" si="70"/>
        <v>0</v>
      </c>
      <c r="L194" s="71">
        <f t="shared" si="70"/>
        <v>0</v>
      </c>
      <c r="M194" s="71">
        <f t="shared" si="70"/>
        <v>0</v>
      </c>
      <c r="N194" s="71">
        <f t="shared" si="70"/>
        <v>0</v>
      </c>
      <c r="O194" s="71">
        <f t="shared" si="70"/>
        <v>0</v>
      </c>
      <c r="P194" s="203"/>
      <c r="Q194" s="107">
        <f t="shared" si="62"/>
        <v>1</v>
      </c>
      <c r="R194" s="174">
        <f t="shared" si="71"/>
        <v>0</v>
      </c>
      <c r="S194" s="143">
        <f t="shared" si="63"/>
        <v>0</v>
      </c>
      <c r="T194" s="252"/>
      <c r="U194" s="56" t="str">
        <f t="shared" si="64"/>
        <v>E4.3</v>
      </c>
      <c r="V194" s="57" t="str">
        <f t="shared" si="64"/>
        <v>Adaptability constraints imposed by structure or floor-to-floor heights.</v>
      </c>
      <c r="W194" s="80"/>
      <c r="X194" s="81"/>
      <c r="Y194" s="110"/>
      <c r="Z194" s="46" t="str">
        <f t="shared" si="68"/>
        <v>E4.3</v>
      </c>
      <c r="AA194" s="60" t="str">
        <f t="shared" si="65"/>
        <v>Adaptability constraints imposed by structure or floor-to-floor heights.</v>
      </c>
      <c r="AB194" s="48" t="s">
        <v>396</v>
      </c>
      <c r="AC194" s="111" t="s">
        <v>397</v>
      </c>
      <c r="AD194" s="112" t="str">
        <f>$AB194</f>
        <v>E4.3</v>
      </c>
      <c r="AE194" s="140" t="s">
        <v>397</v>
      </c>
      <c r="AF194" s="4"/>
      <c r="AG194" s="4"/>
      <c r="AH194" s="4"/>
      <c r="AI194" s="5"/>
      <c r="AJ194" s="5"/>
      <c r="AK194" s="5"/>
      <c r="AL194" s="5"/>
    </row>
    <row r="195" spans="1:38" ht="15.75" hidden="1" customHeight="1" outlineLevel="1">
      <c r="A195" s="68">
        <f t="shared" si="70"/>
        <v>1</v>
      </c>
      <c r="B195" s="69">
        <f t="shared" si="70"/>
        <v>0</v>
      </c>
      <c r="C195" s="68">
        <f t="shared" si="70"/>
        <v>1</v>
      </c>
      <c r="D195" s="68">
        <f t="shared" si="70"/>
        <v>0</v>
      </c>
      <c r="E195" s="71">
        <f t="shared" si="70"/>
        <v>0</v>
      </c>
      <c r="F195" s="71">
        <f t="shared" si="70"/>
        <v>0</v>
      </c>
      <c r="G195" s="71">
        <f t="shared" si="70"/>
        <v>0</v>
      </c>
      <c r="H195" s="71">
        <f t="shared" si="70"/>
        <v>1</v>
      </c>
      <c r="I195" s="71">
        <f t="shared" si="70"/>
        <v>0</v>
      </c>
      <c r="J195" s="71">
        <f t="shared" si="70"/>
        <v>1</v>
      </c>
      <c r="K195" s="71">
        <f t="shared" si="70"/>
        <v>0</v>
      </c>
      <c r="L195" s="71">
        <f t="shared" si="70"/>
        <v>0</v>
      </c>
      <c r="M195" s="71">
        <f t="shared" si="70"/>
        <v>0</v>
      </c>
      <c r="N195" s="71">
        <f t="shared" si="70"/>
        <v>0</v>
      </c>
      <c r="O195" s="71">
        <f t="shared" si="70"/>
        <v>0</v>
      </c>
      <c r="P195" s="203"/>
      <c r="Q195" s="107">
        <f t="shared" si="62"/>
        <v>1</v>
      </c>
      <c r="R195" s="174">
        <f t="shared" si="71"/>
        <v>0</v>
      </c>
      <c r="S195" s="143">
        <f t="shared" si="63"/>
        <v>0</v>
      </c>
      <c r="T195" s="252"/>
      <c r="U195" s="56" t="str">
        <f t="shared" si="64"/>
        <v>E4.4</v>
      </c>
      <c r="V195" s="57" t="str">
        <f t="shared" si="64"/>
        <v>Adaptability constraints imposed by building envelope and technical systems.</v>
      </c>
      <c r="W195" s="80"/>
      <c r="X195" s="81"/>
      <c r="Y195" s="110"/>
      <c r="Z195" s="46" t="str">
        <f t="shared" si="68"/>
        <v>E4.4</v>
      </c>
      <c r="AA195" s="60" t="str">
        <f t="shared" si="65"/>
        <v>Adaptability constraints imposed by building envelope and technical systems.</v>
      </c>
      <c r="AB195" s="48" t="s">
        <v>398</v>
      </c>
      <c r="AC195" s="111" t="s">
        <v>399</v>
      </c>
      <c r="AD195" s="112" t="str">
        <f>$AB195</f>
        <v>E4.4</v>
      </c>
      <c r="AE195" s="140" t="s">
        <v>399</v>
      </c>
      <c r="AF195" s="4"/>
      <c r="AG195" s="4"/>
      <c r="AH195" s="4"/>
      <c r="AI195" s="5"/>
      <c r="AJ195" s="5"/>
      <c r="AK195" s="5"/>
      <c r="AL195" s="5"/>
    </row>
    <row r="196" spans="1:38" ht="15.75" hidden="1" customHeight="1" outlineLevel="1">
      <c r="A196" s="162">
        <f t="shared" si="70"/>
        <v>1</v>
      </c>
      <c r="B196" s="163">
        <f t="shared" si="70"/>
        <v>0</v>
      </c>
      <c r="C196" s="162">
        <f t="shared" si="70"/>
        <v>1</v>
      </c>
      <c r="D196" s="162">
        <f t="shared" si="70"/>
        <v>0</v>
      </c>
      <c r="E196" s="150">
        <f t="shared" si="70"/>
        <v>0</v>
      </c>
      <c r="F196" s="150">
        <f t="shared" si="70"/>
        <v>0</v>
      </c>
      <c r="G196" s="150">
        <f t="shared" si="70"/>
        <v>0</v>
      </c>
      <c r="H196" s="150">
        <f t="shared" si="70"/>
        <v>1</v>
      </c>
      <c r="I196" s="150">
        <f t="shared" si="70"/>
        <v>0</v>
      </c>
      <c r="J196" s="150">
        <f t="shared" si="70"/>
        <v>1</v>
      </c>
      <c r="K196" s="150">
        <f t="shared" si="70"/>
        <v>0</v>
      </c>
      <c r="L196" s="150">
        <f t="shared" si="70"/>
        <v>0</v>
      </c>
      <c r="M196" s="150">
        <f t="shared" si="70"/>
        <v>0</v>
      </c>
      <c r="N196" s="150">
        <f t="shared" si="70"/>
        <v>0</v>
      </c>
      <c r="O196" s="150">
        <f t="shared" si="70"/>
        <v>0</v>
      </c>
      <c r="P196" s="205"/>
      <c r="Q196" s="149">
        <f t="shared" si="62"/>
        <v>1</v>
      </c>
      <c r="R196" s="206">
        <f t="shared" si="71"/>
        <v>0</v>
      </c>
      <c r="S196" s="186">
        <f t="shared" si="63"/>
        <v>0</v>
      </c>
      <c r="T196" s="252"/>
      <c r="U196" s="56" t="str">
        <f t="shared" si="64"/>
        <v>E4.5</v>
      </c>
      <c r="V196" s="57" t="str">
        <f t="shared" si="64"/>
        <v>Adaptability to future changes in type of energy supply.</v>
      </c>
      <c r="W196" s="80"/>
      <c r="X196" s="81"/>
      <c r="Y196" s="165"/>
      <c r="Z196" s="46" t="str">
        <f t="shared" si="68"/>
        <v>E4.5</v>
      </c>
      <c r="AA196" s="60" t="str">
        <f t="shared" si="65"/>
        <v>Adaptability to future changes in type of energy supply.</v>
      </c>
      <c r="AB196" s="48" t="s">
        <v>400</v>
      </c>
      <c r="AC196" s="111" t="s">
        <v>401</v>
      </c>
      <c r="AD196" s="112" t="str">
        <f>$AB196</f>
        <v>E4.5</v>
      </c>
      <c r="AE196" s="140" t="s">
        <v>401</v>
      </c>
      <c r="AF196" s="4"/>
      <c r="AG196" s="4"/>
      <c r="AH196" s="4"/>
      <c r="AI196" s="5"/>
      <c r="AJ196" s="5"/>
      <c r="AK196" s="5"/>
      <c r="AL196" s="5"/>
    </row>
    <row r="197" spans="1:38" ht="18" customHeight="1" collapsed="1" thickBot="1">
      <c r="A197" s="158">
        <f t="shared" si="70"/>
        <v>1</v>
      </c>
      <c r="B197" s="166">
        <f t="shared" si="70"/>
        <v>0</v>
      </c>
      <c r="C197" s="158">
        <f t="shared" si="70"/>
        <v>1</v>
      </c>
      <c r="D197" s="158">
        <f t="shared" si="70"/>
        <v>0</v>
      </c>
      <c r="E197" s="107">
        <f t="shared" si="70"/>
        <v>0</v>
      </c>
      <c r="F197" s="107">
        <f t="shared" si="70"/>
        <v>0</v>
      </c>
      <c r="G197" s="107">
        <f t="shared" si="70"/>
        <v>0</v>
      </c>
      <c r="H197" s="107">
        <f t="shared" si="70"/>
        <v>1</v>
      </c>
      <c r="I197" s="107">
        <f t="shared" si="70"/>
        <v>0</v>
      </c>
      <c r="J197" s="107">
        <f t="shared" si="70"/>
        <v>1</v>
      </c>
      <c r="K197" s="107">
        <f t="shared" si="70"/>
        <v>0</v>
      </c>
      <c r="L197" s="107">
        <f t="shared" si="70"/>
        <v>0</v>
      </c>
      <c r="M197" s="107">
        <f t="shared" si="70"/>
        <v>0</v>
      </c>
      <c r="N197" s="107">
        <f t="shared" si="70"/>
        <v>0</v>
      </c>
      <c r="O197" s="107">
        <f t="shared" si="70"/>
        <v>0</v>
      </c>
      <c r="P197" s="204"/>
      <c r="Q197" s="100">
        <f t="shared" si="62"/>
        <v>1</v>
      </c>
      <c r="R197" s="187">
        <f>IF($R$165=1,1,0)</f>
        <v>0</v>
      </c>
      <c r="S197" s="120">
        <f t="shared" si="63"/>
        <v>0</v>
      </c>
      <c r="T197" s="42" t="s">
        <v>402</v>
      </c>
      <c r="U197" s="256" t="str">
        <f>Z197</f>
        <v>Optimization and Maintenance of Operating Performance</v>
      </c>
      <c r="V197" s="257"/>
      <c r="W197" s="175"/>
      <c r="X197" s="81"/>
      <c r="Y197" s="45">
        <f>COUNTA(V198:V206)-COUNTIF(V198:V206,"N.A.")</f>
        <v>9</v>
      </c>
      <c r="Z197" s="46" t="str">
        <f t="shared" si="68"/>
        <v>Optimization and Maintenance of Operating Performance</v>
      </c>
      <c r="AA197" s="60">
        <f t="shared" si="65"/>
        <v>0</v>
      </c>
      <c r="AB197" s="48" t="s">
        <v>403</v>
      </c>
      <c r="AC197" s="111"/>
      <c r="AD197" s="51" t="s">
        <v>403</v>
      </c>
      <c r="AE197" s="140"/>
      <c r="AF197" s="4"/>
      <c r="AG197" s="4"/>
      <c r="AH197" s="4"/>
      <c r="AI197" s="5"/>
      <c r="AJ197" s="5"/>
      <c r="AK197" s="5"/>
      <c r="AL197" s="5"/>
    </row>
    <row r="198" spans="1:38" ht="15.75" hidden="1" customHeight="1" outlineLevel="1">
      <c r="A198" s="68">
        <f t="shared" si="70"/>
        <v>1</v>
      </c>
      <c r="B198" s="69">
        <f t="shared" si="70"/>
        <v>0</v>
      </c>
      <c r="C198" s="68">
        <f t="shared" si="70"/>
        <v>1</v>
      </c>
      <c r="D198" s="68">
        <f t="shared" si="70"/>
        <v>0</v>
      </c>
      <c r="E198" s="71">
        <f t="shared" si="70"/>
        <v>0</v>
      </c>
      <c r="F198" s="71">
        <f t="shared" si="70"/>
        <v>0</v>
      </c>
      <c r="G198" s="71">
        <f t="shared" si="70"/>
        <v>0</v>
      </c>
      <c r="H198" s="71">
        <f t="shared" si="70"/>
        <v>1</v>
      </c>
      <c r="I198" s="71">
        <f t="shared" si="70"/>
        <v>0</v>
      </c>
      <c r="J198" s="71">
        <f t="shared" si="70"/>
        <v>1</v>
      </c>
      <c r="K198" s="71">
        <f t="shared" si="70"/>
        <v>0</v>
      </c>
      <c r="L198" s="71">
        <f t="shared" si="70"/>
        <v>0</v>
      </c>
      <c r="M198" s="71">
        <f t="shared" si="70"/>
        <v>0</v>
      </c>
      <c r="N198" s="71">
        <f t="shared" si="70"/>
        <v>0</v>
      </c>
      <c r="O198" s="71">
        <f t="shared" si="70"/>
        <v>0</v>
      </c>
      <c r="P198" s="203"/>
      <c r="Q198" s="107">
        <f t="shared" si="62"/>
        <v>1</v>
      </c>
      <c r="R198" s="176"/>
      <c r="S198" s="143">
        <f t="shared" si="63"/>
        <v>0</v>
      </c>
      <c r="T198" s="252"/>
      <c r="U198" s="56" t="str">
        <f t="shared" si="64"/>
        <v>E5.1</v>
      </c>
      <c r="V198" s="57" t="str">
        <f t="shared" si="64"/>
        <v>Operating functionality and efficiency of key facility systems.</v>
      </c>
      <c r="W198" s="80"/>
      <c r="X198" s="81"/>
      <c r="Y198" s="110"/>
      <c r="Z198" s="46" t="str">
        <f t="shared" si="68"/>
        <v>E5.1</v>
      </c>
      <c r="AA198" s="60" t="str">
        <f t="shared" si="65"/>
        <v>Operating functionality and efficiency of key facility systems.</v>
      </c>
      <c r="AB198" s="48" t="s">
        <v>404</v>
      </c>
      <c r="AC198" s="111" t="s">
        <v>405</v>
      </c>
      <c r="AD198" s="112" t="str">
        <f>$AB198</f>
        <v>E5.1</v>
      </c>
      <c r="AE198" s="140" t="s">
        <v>405</v>
      </c>
      <c r="AF198" s="4"/>
      <c r="AG198" s="4"/>
      <c r="AH198" s="4"/>
      <c r="AI198" s="5"/>
      <c r="AJ198" s="5"/>
      <c r="AK198" s="5"/>
      <c r="AL198" s="5"/>
    </row>
    <row r="199" spans="1:38" ht="16" hidden="1" customHeight="1" outlineLevel="1">
      <c r="A199" s="68">
        <f t="shared" si="70"/>
        <v>1</v>
      </c>
      <c r="B199" s="69">
        <f t="shared" ref="A199:O206" si="72">IF(B$165=1,1,0)</f>
        <v>0</v>
      </c>
      <c r="C199" s="68">
        <f t="shared" si="72"/>
        <v>1</v>
      </c>
      <c r="D199" s="68">
        <f t="shared" si="72"/>
        <v>0</v>
      </c>
      <c r="E199" s="71">
        <f t="shared" si="72"/>
        <v>0</v>
      </c>
      <c r="F199" s="71">
        <f t="shared" si="72"/>
        <v>0</v>
      </c>
      <c r="G199" s="71">
        <f t="shared" si="72"/>
        <v>0</v>
      </c>
      <c r="H199" s="71">
        <f t="shared" si="72"/>
        <v>1</v>
      </c>
      <c r="I199" s="71">
        <f t="shared" si="72"/>
        <v>0</v>
      </c>
      <c r="J199" s="71">
        <f t="shared" si="72"/>
        <v>1</v>
      </c>
      <c r="K199" s="71">
        <f t="shared" si="72"/>
        <v>0</v>
      </c>
      <c r="L199" s="71">
        <f t="shared" si="72"/>
        <v>0</v>
      </c>
      <c r="M199" s="71">
        <f t="shared" si="72"/>
        <v>0</v>
      </c>
      <c r="N199" s="71">
        <f t="shared" si="72"/>
        <v>0</v>
      </c>
      <c r="O199" s="71">
        <f t="shared" si="72"/>
        <v>0</v>
      </c>
      <c r="P199" s="203"/>
      <c r="Q199" s="107">
        <f t="shared" si="62"/>
        <v>1</v>
      </c>
      <c r="R199" s="174">
        <f>IF($R$165=1,1,0)</f>
        <v>0</v>
      </c>
      <c r="S199" s="143">
        <f t="shared" si="63"/>
        <v>0</v>
      </c>
      <c r="T199" s="252"/>
      <c r="U199" s="56" t="str">
        <f t="shared" si="64"/>
        <v>E5.2</v>
      </c>
      <c r="V199" s="57" t="str">
        <f t="shared" si="64"/>
        <v>Adequacy of the building envelope for maintenance of long-term performance.</v>
      </c>
      <c r="W199" s="80"/>
      <c r="X199" s="81"/>
      <c r="Y199" s="110"/>
      <c r="Z199" s="46" t="str">
        <f t="shared" si="68"/>
        <v>E5.2</v>
      </c>
      <c r="AA199" s="60" t="str">
        <f t="shared" si="65"/>
        <v>Adequacy of the building envelope for maintenance of long-term performance.</v>
      </c>
      <c r="AB199" s="207" t="s">
        <v>406</v>
      </c>
      <c r="AC199" s="178" t="s">
        <v>407</v>
      </c>
      <c r="AD199" s="179" t="str">
        <f t="shared" ref="AD199:AD206" si="73">$AB199</f>
        <v>E5.2</v>
      </c>
      <c r="AE199" s="145" t="s">
        <v>407</v>
      </c>
      <c r="AF199" s="4"/>
      <c r="AG199" s="4"/>
      <c r="AH199" s="4"/>
      <c r="AI199" s="5"/>
      <c r="AJ199" s="5"/>
      <c r="AK199" s="5"/>
      <c r="AL199" s="5"/>
    </row>
    <row r="200" spans="1:38" ht="15.75" hidden="1" customHeight="1" outlineLevel="1">
      <c r="A200" s="68">
        <f t="shared" si="72"/>
        <v>1</v>
      </c>
      <c r="B200" s="69">
        <f t="shared" si="72"/>
        <v>0</v>
      </c>
      <c r="C200" s="68">
        <f t="shared" si="72"/>
        <v>1</v>
      </c>
      <c r="D200" s="68">
        <f t="shared" si="72"/>
        <v>0</v>
      </c>
      <c r="E200" s="71">
        <f t="shared" si="72"/>
        <v>0</v>
      </c>
      <c r="F200" s="71">
        <f t="shared" si="72"/>
        <v>0</v>
      </c>
      <c r="G200" s="71">
        <f t="shared" si="72"/>
        <v>0</v>
      </c>
      <c r="H200" s="71">
        <f t="shared" si="72"/>
        <v>1</v>
      </c>
      <c r="I200" s="71">
        <f t="shared" si="72"/>
        <v>0</v>
      </c>
      <c r="J200" s="71">
        <f t="shared" si="72"/>
        <v>1</v>
      </c>
      <c r="K200" s="71">
        <f t="shared" si="72"/>
        <v>0</v>
      </c>
      <c r="L200" s="71">
        <f t="shared" si="72"/>
        <v>0</v>
      </c>
      <c r="M200" s="71">
        <f t="shared" si="72"/>
        <v>0</v>
      </c>
      <c r="N200" s="71">
        <f t="shared" si="72"/>
        <v>0</v>
      </c>
      <c r="O200" s="71">
        <f t="shared" si="72"/>
        <v>0</v>
      </c>
      <c r="P200" s="203"/>
      <c r="Q200" s="107">
        <f t="shared" si="62"/>
        <v>1</v>
      </c>
      <c r="R200" s="174">
        <f>IF($R$165=1,1,0)</f>
        <v>0</v>
      </c>
      <c r="S200" s="143">
        <f t="shared" si="63"/>
        <v>0</v>
      </c>
      <c r="T200" s="252"/>
      <c r="U200" s="56" t="str">
        <f t="shared" si="64"/>
        <v>E5.3</v>
      </c>
      <c r="V200" s="57" t="str">
        <f t="shared" si="64"/>
        <v>Durability of key materials</v>
      </c>
      <c r="W200" s="80"/>
      <c r="X200" s="81"/>
      <c r="Y200" s="110"/>
      <c r="Z200" s="46" t="str">
        <f t="shared" si="68"/>
        <v>E5.3</v>
      </c>
      <c r="AA200" s="60" t="str">
        <f t="shared" si="65"/>
        <v>Durability of key materials</v>
      </c>
      <c r="AB200" s="207" t="s">
        <v>408</v>
      </c>
      <c r="AC200" s="111" t="s">
        <v>409</v>
      </c>
      <c r="AD200" s="112" t="str">
        <f t="shared" si="73"/>
        <v>E5.3</v>
      </c>
      <c r="AE200" s="140" t="s">
        <v>409</v>
      </c>
      <c r="AF200" s="4"/>
      <c r="AG200" s="4"/>
      <c r="AH200" s="4"/>
      <c r="AI200" s="5"/>
      <c r="AJ200" s="5"/>
      <c r="AK200" s="5"/>
      <c r="AL200" s="5"/>
    </row>
    <row r="201" spans="1:38" ht="15.75" hidden="1" customHeight="1" outlineLevel="1">
      <c r="A201" s="68">
        <f t="shared" si="72"/>
        <v>1</v>
      </c>
      <c r="B201" s="69">
        <f t="shared" si="72"/>
        <v>0</v>
      </c>
      <c r="C201" s="68">
        <f t="shared" si="72"/>
        <v>1</v>
      </c>
      <c r="D201" s="68">
        <f t="shared" si="72"/>
        <v>0</v>
      </c>
      <c r="E201" s="71">
        <f t="shared" si="72"/>
        <v>0</v>
      </c>
      <c r="F201" s="71">
        <f t="shared" si="72"/>
        <v>0</v>
      </c>
      <c r="G201" s="71">
        <f t="shared" si="72"/>
        <v>0</v>
      </c>
      <c r="H201" s="71">
        <f t="shared" si="72"/>
        <v>1</v>
      </c>
      <c r="I201" s="71">
        <f t="shared" si="72"/>
        <v>0</v>
      </c>
      <c r="J201" s="71">
        <f t="shared" si="72"/>
        <v>1</v>
      </c>
      <c r="K201" s="71">
        <f t="shared" si="72"/>
        <v>0</v>
      </c>
      <c r="L201" s="71">
        <f t="shared" si="72"/>
        <v>0</v>
      </c>
      <c r="M201" s="71">
        <f t="shared" si="72"/>
        <v>0</v>
      </c>
      <c r="N201" s="71">
        <f t="shared" si="72"/>
        <v>0</v>
      </c>
      <c r="O201" s="71">
        <f t="shared" si="72"/>
        <v>0</v>
      </c>
      <c r="P201" s="203"/>
      <c r="Q201" s="176"/>
      <c r="R201" s="176"/>
      <c r="S201" s="143">
        <f t="shared" si="63"/>
        <v>0</v>
      </c>
      <c r="T201" s="252"/>
      <c r="U201" s="56" t="str">
        <f t="shared" si="64"/>
        <v>E5.4</v>
      </c>
      <c r="V201" s="57" t="str">
        <f t="shared" si="64"/>
        <v>Existence and implementation of a maintenance management plan.</v>
      </c>
      <c r="W201" s="80"/>
      <c r="X201" s="81"/>
      <c r="Y201" s="110"/>
      <c r="Z201" s="46" t="str">
        <f t="shared" si="68"/>
        <v>E5.4</v>
      </c>
      <c r="AA201" s="60" t="str">
        <f t="shared" si="65"/>
        <v>Existence and implementation of a maintenance management plan.</v>
      </c>
      <c r="AB201" s="207" t="s">
        <v>410</v>
      </c>
      <c r="AC201" s="111" t="s">
        <v>411</v>
      </c>
      <c r="AD201" s="112" t="str">
        <f t="shared" si="73"/>
        <v>E5.4</v>
      </c>
      <c r="AE201" s="140" t="s">
        <v>411</v>
      </c>
      <c r="AF201" s="4"/>
      <c r="AG201" s="4"/>
      <c r="AH201" s="4"/>
      <c r="AI201" s="5"/>
      <c r="AJ201" s="5"/>
      <c r="AK201" s="5"/>
      <c r="AL201" s="5"/>
    </row>
    <row r="202" spans="1:38" ht="15.75" hidden="1" customHeight="1" outlineLevel="1">
      <c r="A202" s="68">
        <f t="shared" si="72"/>
        <v>1</v>
      </c>
      <c r="B202" s="69">
        <f t="shared" si="72"/>
        <v>0</v>
      </c>
      <c r="C202" s="68">
        <f t="shared" si="72"/>
        <v>1</v>
      </c>
      <c r="D202" s="68">
        <f t="shared" si="72"/>
        <v>0</v>
      </c>
      <c r="E202" s="71">
        <f t="shared" si="72"/>
        <v>0</v>
      </c>
      <c r="F202" s="71">
        <f t="shared" si="72"/>
        <v>0</v>
      </c>
      <c r="G202" s="71">
        <f t="shared" si="72"/>
        <v>0</v>
      </c>
      <c r="H202" s="71">
        <f t="shared" si="72"/>
        <v>1</v>
      </c>
      <c r="I202" s="71">
        <f t="shared" si="72"/>
        <v>0</v>
      </c>
      <c r="J202" s="71">
        <f t="shared" si="72"/>
        <v>1</v>
      </c>
      <c r="K202" s="71">
        <f t="shared" si="72"/>
        <v>0</v>
      </c>
      <c r="L202" s="71">
        <f t="shared" si="72"/>
        <v>0</v>
      </c>
      <c r="M202" s="71">
        <f t="shared" si="72"/>
        <v>0</v>
      </c>
      <c r="N202" s="71">
        <f t="shared" si="72"/>
        <v>0</v>
      </c>
      <c r="O202" s="71">
        <f t="shared" si="72"/>
        <v>0</v>
      </c>
      <c r="P202" s="203"/>
      <c r="Q202" s="176"/>
      <c r="R202" s="176"/>
      <c r="S202" s="143">
        <f t="shared" si="63"/>
        <v>0</v>
      </c>
      <c r="T202" s="252"/>
      <c r="U202" s="56" t="str">
        <f t="shared" si="64"/>
        <v>E5.5</v>
      </c>
      <c r="V202" s="57" t="str">
        <f t="shared" si="64"/>
        <v>On-going monitoring and verification of performance.</v>
      </c>
      <c r="W202" s="80"/>
      <c r="X202" s="81"/>
      <c r="Y202" s="110"/>
      <c r="Z202" s="46" t="str">
        <f t="shared" si="68"/>
        <v>E5.5</v>
      </c>
      <c r="AA202" s="60" t="str">
        <f t="shared" si="65"/>
        <v>On-going monitoring and verification of performance.</v>
      </c>
      <c r="AB202" s="207" t="s">
        <v>412</v>
      </c>
      <c r="AC202" s="111" t="s">
        <v>413</v>
      </c>
      <c r="AD202" s="112" t="str">
        <f t="shared" si="73"/>
        <v>E5.5</v>
      </c>
      <c r="AE202" s="140" t="s">
        <v>413</v>
      </c>
      <c r="AF202" s="4"/>
      <c r="AG202" s="4"/>
      <c r="AH202" s="4"/>
      <c r="AI202" s="5"/>
      <c r="AJ202" s="5"/>
      <c r="AK202" s="5"/>
      <c r="AL202" s="5"/>
    </row>
    <row r="203" spans="1:38" ht="15.75" hidden="1" customHeight="1" outlineLevel="1">
      <c r="A203" s="68">
        <f t="shared" si="72"/>
        <v>1</v>
      </c>
      <c r="B203" s="69">
        <f t="shared" si="72"/>
        <v>0</v>
      </c>
      <c r="C203" s="68">
        <f t="shared" si="72"/>
        <v>1</v>
      </c>
      <c r="D203" s="68">
        <f t="shared" si="72"/>
        <v>0</v>
      </c>
      <c r="E203" s="71">
        <f t="shared" si="72"/>
        <v>0</v>
      </c>
      <c r="F203" s="71">
        <f t="shared" si="72"/>
        <v>0</v>
      </c>
      <c r="G203" s="71">
        <f t="shared" si="72"/>
        <v>0</v>
      </c>
      <c r="H203" s="71">
        <f t="shared" si="72"/>
        <v>1</v>
      </c>
      <c r="I203" s="71">
        <f t="shared" si="72"/>
        <v>0</v>
      </c>
      <c r="J203" s="71">
        <f t="shared" si="72"/>
        <v>1</v>
      </c>
      <c r="K203" s="71">
        <f t="shared" si="72"/>
        <v>0</v>
      </c>
      <c r="L203" s="71">
        <f t="shared" si="72"/>
        <v>0</v>
      </c>
      <c r="M203" s="71">
        <f t="shared" si="72"/>
        <v>0</v>
      </c>
      <c r="N203" s="71">
        <f t="shared" si="72"/>
        <v>0</v>
      </c>
      <c r="O203" s="71">
        <f t="shared" si="72"/>
        <v>0</v>
      </c>
      <c r="P203" s="203"/>
      <c r="Q203" s="107">
        <f t="shared" si="62"/>
        <v>1</v>
      </c>
      <c r="R203" s="174">
        <f>IF($R$165=1,1,0)</f>
        <v>0</v>
      </c>
      <c r="S203" s="143">
        <f t="shared" si="63"/>
        <v>0</v>
      </c>
      <c r="T203" s="252"/>
      <c r="U203" s="56" t="str">
        <f t="shared" si="64"/>
        <v>E5.6</v>
      </c>
      <c r="V203" s="57" t="str">
        <f t="shared" si="64"/>
        <v>Retention of as-built documentation.</v>
      </c>
      <c r="W203" s="80"/>
      <c r="X203" s="81"/>
      <c r="Y203" s="110"/>
      <c r="Z203" s="46" t="str">
        <f t="shared" si="68"/>
        <v>E5.6</v>
      </c>
      <c r="AA203" s="60" t="str">
        <f t="shared" si="65"/>
        <v>Retention of as-built documentation.</v>
      </c>
      <c r="AB203" s="207" t="s">
        <v>414</v>
      </c>
      <c r="AC203" s="111" t="s">
        <v>415</v>
      </c>
      <c r="AD203" s="112" t="str">
        <f t="shared" si="73"/>
        <v>E5.6</v>
      </c>
      <c r="AE203" s="140" t="s">
        <v>415</v>
      </c>
      <c r="AF203" s="4"/>
      <c r="AG203" s="4"/>
      <c r="AH203" s="4"/>
      <c r="AI203" s="5"/>
      <c r="AJ203" s="5"/>
      <c r="AK203" s="5"/>
      <c r="AL203" s="5"/>
    </row>
    <row r="204" spans="1:38" ht="15.75" hidden="1" customHeight="1" outlineLevel="1">
      <c r="A204" s="68">
        <f t="shared" si="72"/>
        <v>1</v>
      </c>
      <c r="B204" s="69">
        <f t="shared" si="72"/>
        <v>0</v>
      </c>
      <c r="C204" s="68">
        <f t="shared" si="72"/>
        <v>1</v>
      </c>
      <c r="D204" s="68">
        <f t="shared" si="72"/>
        <v>0</v>
      </c>
      <c r="E204" s="71">
        <f t="shared" si="72"/>
        <v>0</v>
      </c>
      <c r="F204" s="71">
        <f t="shared" si="72"/>
        <v>0</v>
      </c>
      <c r="G204" s="71">
        <f t="shared" si="72"/>
        <v>0</v>
      </c>
      <c r="H204" s="71">
        <f t="shared" si="72"/>
        <v>1</v>
      </c>
      <c r="I204" s="71">
        <f t="shared" si="72"/>
        <v>0</v>
      </c>
      <c r="J204" s="71">
        <f t="shared" si="72"/>
        <v>1</v>
      </c>
      <c r="K204" s="71">
        <f t="shared" si="72"/>
        <v>0</v>
      </c>
      <c r="L204" s="71">
        <f t="shared" si="72"/>
        <v>0</v>
      </c>
      <c r="M204" s="71">
        <f t="shared" si="72"/>
        <v>0</v>
      </c>
      <c r="N204" s="71">
        <f t="shared" si="72"/>
        <v>0</v>
      </c>
      <c r="O204" s="71">
        <f t="shared" si="72"/>
        <v>0</v>
      </c>
      <c r="P204" s="203"/>
      <c r="Q204" s="176"/>
      <c r="R204" s="176"/>
      <c r="S204" s="143">
        <f t="shared" si="63"/>
        <v>0</v>
      </c>
      <c r="T204" s="252"/>
      <c r="U204" s="56" t="str">
        <f t="shared" si="64"/>
        <v>E5.7</v>
      </c>
      <c r="V204" s="57" t="str">
        <f t="shared" si="64"/>
        <v>Provision and maintenance of a building log.</v>
      </c>
      <c r="W204" s="80"/>
      <c r="X204" s="81"/>
      <c r="Y204" s="110"/>
      <c r="Z204" s="46" t="str">
        <f t="shared" si="68"/>
        <v>E5.7</v>
      </c>
      <c r="AA204" s="60" t="str">
        <f t="shared" si="65"/>
        <v>Provision and maintenance of a building log.</v>
      </c>
      <c r="AB204" s="207" t="s">
        <v>416</v>
      </c>
      <c r="AC204" s="111" t="s">
        <v>417</v>
      </c>
      <c r="AD204" s="112" t="str">
        <f t="shared" si="73"/>
        <v>E5.7</v>
      </c>
      <c r="AE204" s="140" t="s">
        <v>417</v>
      </c>
      <c r="AF204" s="4"/>
      <c r="AG204" s="4"/>
      <c r="AH204" s="4"/>
      <c r="AI204" s="5"/>
      <c r="AJ204" s="5"/>
      <c r="AK204" s="5"/>
      <c r="AL204" s="5"/>
    </row>
    <row r="205" spans="1:38" ht="15.75" hidden="1" customHeight="1" outlineLevel="1">
      <c r="A205" s="68">
        <f t="shared" si="72"/>
        <v>1</v>
      </c>
      <c r="B205" s="69">
        <f t="shared" si="72"/>
        <v>0</v>
      </c>
      <c r="C205" s="68">
        <f t="shared" si="72"/>
        <v>1</v>
      </c>
      <c r="D205" s="68">
        <f t="shared" si="72"/>
        <v>0</v>
      </c>
      <c r="E205" s="71">
        <f t="shared" si="72"/>
        <v>0</v>
      </c>
      <c r="F205" s="71">
        <f t="shared" si="72"/>
        <v>0</v>
      </c>
      <c r="G205" s="71">
        <f t="shared" si="72"/>
        <v>0</v>
      </c>
      <c r="H205" s="71">
        <f t="shared" si="72"/>
        <v>1</v>
      </c>
      <c r="I205" s="71">
        <f t="shared" si="72"/>
        <v>0</v>
      </c>
      <c r="J205" s="71">
        <f t="shared" si="72"/>
        <v>1</v>
      </c>
      <c r="K205" s="71">
        <f t="shared" si="72"/>
        <v>0</v>
      </c>
      <c r="L205" s="71">
        <f t="shared" si="72"/>
        <v>0</v>
      </c>
      <c r="M205" s="71">
        <f t="shared" si="72"/>
        <v>0</v>
      </c>
      <c r="N205" s="71">
        <f t="shared" si="72"/>
        <v>0</v>
      </c>
      <c r="O205" s="71">
        <f t="shared" si="72"/>
        <v>0</v>
      </c>
      <c r="P205" s="203"/>
      <c r="Q205" s="176"/>
      <c r="R205" s="176"/>
      <c r="S205" s="143">
        <f t="shared" si="63"/>
        <v>0</v>
      </c>
      <c r="T205" s="252"/>
      <c r="U205" s="56" t="str">
        <f t="shared" si="64"/>
        <v>E5.8</v>
      </c>
      <c r="V205" s="57" t="str">
        <f t="shared" si="64"/>
        <v>Provision of performance incentives in leases or sales agreements.</v>
      </c>
      <c r="W205" s="80"/>
      <c r="X205" s="81"/>
      <c r="Y205" s="110"/>
      <c r="Z205" s="46" t="str">
        <f t="shared" si="68"/>
        <v>E5.8</v>
      </c>
      <c r="AA205" s="60" t="str">
        <f t="shared" si="65"/>
        <v>Provision of performance incentives in leases or sales agreements.</v>
      </c>
      <c r="AB205" s="207" t="s">
        <v>418</v>
      </c>
      <c r="AC205" s="111" t="s">
        <v>419</v>
      </c>
      <c r="AD205" s="112" t="str">
        <f t="shared" si="73"/>
        <v>E5.8</v>
      </c>
      <c r="AE205" s="140" t="s">
        <v>419</v>
      </c>
      <c r="AF205" s="4"/>
      <c r="AG205" s="4"/>
      <c r="AH205" s="4"/>
      <c r="AI205" s="5"/>
      <c r="AJ205" s="5"/>
      <c r="AK205" s="5"/>
      <c r="AL205" s="5"/>
    </row>
    <row r="206" spans="1:38" ht="15.75" hidden="1" customHeight="1" outlineLevel="1" thickBot="1">
      <c r="A206" s="68">
        <f t="shared" si="72"/>
        <v>1</v>
      </c>
      <c r="B206" s="69">
        <f t="shared" si="72"/>
        <v>0</v>
      </c>
      <c r="C206" s="68">
        <f t="shared" si="72"/>
        <v>1</v>
      </c>
      <c r="D206" s="68">
        <f t="shared" si="72"/>
        <v>0</v>
      </c>
      <c r="E206" s="71">
        <f t="shared" si="72"/>
        <v>0</v>
      </c>
      <c r="F206" s="71">
        <f t="shared" si="72"/>
        <v>0</v>
      </c>
      <c r="G206" s="71">
        <f t="shared" si="72"/>
        <v>0</v>
      </c>
      <c r="H206" s="71">
        <f t="shared" si="72"/>
        <v>1</v>
      </c>
      <c r="I206" s="71">
        <f t="shared" si="72"/>
        <v>0</v>
      </c>
      <c r="J206" s="71">
        <f t="shared" si="72"/>
        <v>1</v>
      </c>
      <c r="K206" s="71">
        <f t="shared" si="72"/>
        <v>0</v>
      </c>
      <c r="L206" s="71">
        <f t="shared" si="72"/>
        <v>0</v>
      </c>
      <c r="M206" s="71">
        <f t="shared" si="72"/>
        <v>0</v>
      </c>
      <c r="N206" s="71">
        <f t="shared" si="72"/>
        <v>0</v>
      </c>
      <c r="O206" s="71">
        <f t="shared" si="72"/>
        <v>0</v>
      </c>
      <c r="P206" s="205"/>
      <c r="Q206" s="176"/>
      <c r="R206" s="176"/>
      <c r="S206" s="143">
        <f t="shared" si="63"/>
        <v>0</v>
      </c>
      <c r="T206" s="252"/>
      <c r="U206" s="56" t="str">
        <f t="shared" si="64"/>
        <v>E5.9</v>
      </c>
      <c r="V206" s="57" t="str">
        <f t="shared" si="64"/>
        <v>Level of skills and knowledge of operating staff.</v>
      </c>
      <c r="W206" s="80"/>
      <c r="X206" s="81"/>
      <c r="Y206" s="165"/>
      <c r="Z206" s="46" t="str">
        <f t="shared" si="68"/>
        <v>E5.9</v>
      </c>
      <c r="AA206" s="60" t="str">
        <f t="shared" si="65"/>
        <v>Level of skills and knowledge of operating staff.</v>
      </c>
      <c r="AB206" s="207" t="s">
        <v>420</v>
      </c>
      <c r="AC206" s="111" t="s">
        <v>421</v>
      </c>
      <c r="AD206" s="112" t="str">
        <f t="shared" si="73"/>
        <v>E5.9</v>
      </c>
      <c r="AE206" s="140" t="s">
        <v>421</v>
      </c>
      <c r="AF206" s="4"/>
      <c r="AG206" s="4"/>
      <c r="AH206" s="4"/>
      <c r="AI206" s="5"/>
      <c r="AJ206" s="5"/>
      <c r="AK206" s="5"/>
      <c r="AL206" s="5"/>
    </row>
    <row r="207" spans="1:38" ht="20" customHeight="1" collapsed="1">
      <c r="A207" s="168">
        <f>IF([1]BasicA!$B$15=[1]BasicA!$R$31,1,0)</f>
        <v>1</v>
      </c>
      <c r="B207" s="168">
        <f>IF([1]BasicA!$B$15=[1]BasicA!$R$30,1,0)</f>
        <v>0</v>
      </c>
      <c r="C207" s="169">
        <v>1</v>
      </c>
      <c r="D207" s="23">
        <f>IF(OR(OR([1]BasicA!$R$26=D$3,[1]BasicA!$R$27=D$3,[1]BasicA!$R$28=D$3)),1,0)</f>
        <v>0</v>
      </c>
      <c r="E207" s="23">
        <f>IF(OR(OR([1]BasicA!$R$26=E$3,[1]BasicA!$R$27=E$3,[1]BasicA!$R$28=E$3)),1,0)</f>
        <v>0</v>
      </c>
      <c r="F207" s="23">
        <f>IF(OR(OR([1]BasicA!$R$26=F$3,[1]BasicA!$R$27=F$3,[1]BasicA!$R$28=F$3)),1,0)</f>
        <v>0</v>
      </c>
      <c r="G207" s="23">
        <f>IF(OR(OR([1]BasicA!$R$26=G$3,[1]BasicA!$R$27=G$3,[1]BasicA!$R$28=G$3)),1,0)</f>
        <v>0</v>
      </c>
      <c r="H207" s="23">
        <f>IF(OR(OR([1]BasicA!$R$26=H$3,[1]BasicA!$R$27=H$3,[1]BasicA!$R$28=H$3)),1,0)</f>
        <v>1</v>
      </c>
      <c r="I207" s="23">
        <f>IF(OR(OR([1]BasicA!$R$26=I$3,[1]BasicA!$R$27=I$3,[1]BasicA!$R$28=I$3)),1,0)</f>
        <v>0</v>
      </c>
      <c r="J207" s="23">
        <f>IF(OR(OR([1]BasicA!$R$26=J$3,[1]BasicA!$R$27=J$3,[1]BasicA!$R$28=J$3)),1,0)</f>
        <v>1</v>
      </c>
      <c r="K207" s="23">
        <f>IF(OR(OR([1]BasicA!$R$26=K$3,[1]BasicA!$R$27=K$3,[1]BasicA!$R$28=K$3)),1,0)</f>
        <v>0</v>
      </c>
      <c r="L207" s="23">
        <f>IF(OR(OR([1]BasicA!$R$26=L$3,[1]BasicA!$R$27=L$3,[1]BasicA!$R$28=L$3)),1,0)</f>
        <v>0</v>
      </c>
      <c r="M207" s="23">
        <f>IF(OR(OR([1]BasicA!$R$26=M$3,[1]BasicA!$R$27=M$3,[1]BasicA!$R$28=M$3)),1,0)</f>
        <v>0</v>
      </c>
      <c r="N207" s="23">
        <f>IF(OR(OR([1]BasicA!$R$26=N$3,[1]BasicA!$R$27=N$3,[1]BasicA!$R$28=N$3)),1,0)</f>
        <v>0</v>
      </c>
      <c r="O207" s="23">
        <f>IF(OR(OR([1]BasicA!$R$26=O$3,[1]BasicA!$R$27=O$3,[1]BasicA!$R$28=O$3)),1,0)</f>
        <v>0</v>
      </c>
      <c r="P207" s="92">
        <f>IF([1]BasicA!$B$13=[1]BasicA!$R$2,1,0)</f>
        <v>0</v>
      </c>
      <c r="Q207" s="25">
        <f>IF([1]BasicA!$B$13=[1]BasicA!$R$3,1,0)</f>
        <v>1</v>
      </c>
      <c r="R207" s="25">
        <f>IF([1]BasicA!$B$13=[1]BasicA!$R$4,1,0)</f>
        <v>0</v>
      </c>
      <c r="S207" s="25">
        <f>IF([1]BasicA!$B$13=[1]BasicA!$R$5,1,0)</f>
        <v>0</v>
      </c>
      <c r="T207" s="247" t="s">
        <v>422</v>
      </c>
      <c r="U207" s="258" t="str">
        <f>Z207</f>
        <v>Social, Cultural and Perceptual Aspects</v>
      </c>
      <c r="V207" s="259"/>
      <c r="W207" s="175"/>
      <c r="X207" s="95">
        <f>COUNTIF(Y208:Y228,"&gt;0")</f>
        <v>3</v>
      </c>
      <c r="Y207" s="28">
        <f>SUM(Y208:Y228)</f>
        <v>18</v>
      </c>
      <c r="Z207" s="29" t="str">
        <f>IF($X$2="a",AB207,AD207)</f>
        <v>Social, Cultural and Perceptual Aspects</v>
      </c>
      <c r="AA207" s="30"/>
      <c r="AB207" s="130" t="s">
        <v>423</v>
      </c>
      <c r="AC207" s="188"/>
      <c r="AD207" s="171" t="s">
        <v>424</v>
      </c>
      <c r="AE207" s="189"/>
      <c r="AF207" s="4"/>
      <c r="AG207" s="4"/>
      <c r="AH207" s="4"/>
      <c r="AI207" s="5"/>
      <c r="AJ207" s="5"/>
      <c r="AK207" s="5"/>
      <c r="AL207" s="5"/>
    </row>
    <row r="208" spans="1:38" ht="15.75" customHeight="1">
      <c r="A208" s="68">
        <f t="shared" ref="A208:O223" si="74">IF(A$207=1,1,0)</f>
        <v>1</v>
      </c>
      <c r="B208" s="69">
        <f t="shared" si="74"/>
        <v>0</v>
      </c>
      <c r="C208" s="68">
        <f t="shared" si="74"/>
        <v>1</v>
      </c>
      <c r="D208" s="68">
        <f t="shared" si="74"/>
        <v>0</v>
      </c>
      <c r="E208" s="71">
        <f t="shared" si="74"/>
        <v>0</v>
      </c>
      <c r="F208" s="71">
        <f t="shared" si="74"/>
        <v>0</v>
      </c>
      <c r="G208" s="71">
        <f t="shared" si="74"/>
        <v>0</v>
      </c>
      <c r="H208" s="71">
        <f t="shared" si="74"/>
        <v>1</v>
      </c>
      <c r="I208" s="71">
        <f t="shared" si="74"/>
        <v>0</v>
      </c>
      <c r="J208" s="71">
        <f t="shared" si="74"/>
        <v>1</v>
      </c>
      <c r="K208" s="71">
        <f t="shared" si="74"/>
        <v>0</v>
      </c>
      <c r="L208" s="71">
        <f t="shared" si="74"/>
        <v>0</v>
      </c>
      <c r="M208" s="71">
        <f t="shared" si="74"/>
        <v>0</v>
      </c>
      <c r="N208" s="71">
        <f t="shared" si="74"/>
        <v>0</v>
      </c>
      <c r="O208" s="71">
        <f t="shared" si="74"/>
        <v>0</v>
      </c>
      <c r="P208" s="204"/>
      <c r="Q208" s="100">
        <f t="shared" ref="Q208:Q228" si="75">IF($Q$207=1,1,0)</f>
        <v>1</v>
      </c>
      <c r="R208" s="176"/>
      <c r="S208" s="120">
        <f t="shared" ref="S208:S228" si="76">IF($S$207=1,1,0)</f>
        <v>0</v>
      </c>
      <c r="T208" s="42" t="s">
        <v>425</v>
      </c>
      <c r="U208" s="256" t="str">
        <f>Z208</f>
        <v>Social Aspects</v>
      </c>
      <c r="V208" s="257"/>
      <c r="W208" s="175"/>
      <c r="X208" s="81"/>
      <c r="Y208" s="45">
        <f>COUNTA(V209:V213)-COUNTIF(V209:V213,"N.A.")</f>
        <v>5</v>
      </c>
      <c r="Z208" s="46" t="str">
        <f>IF($X$2="a",AB208,AD208)</f>
        <v>Social Aspects</v>
      </c>
      <c r="AA208" s="47"/>
      <c r="AB208" s="48" t="s">
        <v>426</v>
      </c>
      <c r="AC208" s="159"/>
      <c r="AD208" s="51" t="s">
        <v>426</v>
      </c>
      <c r="AE208" s="135"/>
      <c r="AF208" s="4"/>
      <c r="AG208" s="4"/>
      <c r="AH208" s="4"/>
      <c r="AI208" s="5"/>
      <c r="AJ208" s="5"/>
      <c r="AK208" s="5"/>
      <c r="AL208" s="5"/>
    </row>
    <row r="209" spans="1:38" ht="15.75" hidden="1" customHeight="1" outlineLevel="1">
      <c r="A209" s="68">
        <f t="shared" si="74"/>
        <v>1</v>
      </c>
      <c r="B209" s="69">
        <f t="shared" si="74"/>
        <v>0</v>
      </c>
      <c r="C209" s="68">
        <f t="shared" si="74"/>
        <v>1</v>
      </c>
      <c r="D209" s="68">
        <f t="shared" si="74"/>
        <v>0</v>
      </c>
      <c r="E209" s="71">
        <f t="shared" si="74"/>
        <v>0</v>
      </c>
      <c r="F209" s="71">
        <f t="shared" si="74"/>
        <v>0</v>
      </c>
      <c r="G209" s="71">
        <f t="shared" si="74"/>
        <v>0</v>
      </c>
      <c r="H209" s="71">
        <f t="shared" si="74"/>
        <v>1</v>
      </c>
      <c r="I209" s="71">
        <f t="shared" si="74"/>
        <v>0</v>
      </c>
      <c r="J209" s="71">
        <f t="shared" si="74"/>
        <v>1</v>
      </c>
      <c r="K209" s="71">
        <f t="shared" si="74"/>
        <v>0</v>
      </c>
      <c r="L209" s="71">
        <f t="shared" si="74"/>
        <v>0</v>
      </c>
      <c r="M209" s="71">
        <f t="shared" si="74"/>
        <v>0</v>
      </c>
      <c r="N209" s="71">
        <f t="shared" si="74"/>
        <v>0</v>
      </c>
      <c r="O209" s="71">
        <f>IF(O$207=1,1,0)</f>
        <v>0</v>
      </c>
      <c r="P209" s="203"/>
      <c r="Q209" s="71">
        <f t="shared" si="75"/>
        <v>1</v>
      </c>
      <c r="R209" s="176"/>
      <c r="S209" s="103">
        <f t="shared" si="76"/>
        <v>0</v>
      </c>
      <c r="T209" s="252"/>
      <c r="U209" s="56" t="str">
        <f t="shared" ref="U209:V226" si="77">Z209</f>
        <v>F1.1</v>
      </c>
      <c r="V209" s="57" t="str">
        <f t="shared" si="77"/>
        <v>Universal access on site and within the building.</v>
      </c>
      <c r="W209" s="80"/>
      <c r="X209" s="81"/>
      <c r="Y209" s="110"/>
      <c r="Z209" s="46" t="str">
        <f>AB209</f>
        <v>F1.1</v>
      </c>
      <c r="AA209" s="60" t="str">
        <f>IF($X$2="a",AC209,AE209)</f>
        <v>Universal access on site and within the building.</v>
      </c>
      <c r="AB209" s="76" t="s">
        <v>427</v>
      </c>
      <c r="AC209" s="111" t="s">
        <v>428</v>
      </c>
      <c r="AD209" s="112" t="str">
        <f>$AB209</f>
        <v>F1.1</v>
      </c>
      <c r="AE209" s="75" t="s">
        <v>428</v>
      </c>
      <c r="AF209" s="4"/>
      <c r="AG209" s="4"/>
      <c r="AH209" s="4"/>
      <c r="AI209" s="5"/>
      <c r="AJ209" s="5"/>
      <c r="AK209" s="5"/>
      <c r="AL209" s="5"/>
    </row>
    <row r="210" spans="1:38" ht="15.75" hidden="1" customHeight="1" outlineLevel="1">
      <c r="A210" s="68">
        <f t="shared" si="74"/>
        <v>1</v>
      </c>
      <c r="B210" s="69">
        <f t="shared" si="74"/>
        <v>0</v>
      </c>
      <c r="C210" s="68">
        <f t="shared" si="74"/>
        <v>1</v>
      </c>
      <c r="D210" s="68">
        <f t="shared" si="74"/>
        <v>0</v>
      </c>
      <c r="E210" s="71">
        <f t="shared" si="74"/>
        <v>0</v>
      </c>
      <c r="F210" s="176"/>
      <c r="G210" s="176"/>
      <c r="H210" s="176"/>
      <c r="I210" s="176"/>
      <c r="J210" s="176"/>
      <c r="K210" s="176"/>
      <c r="L210" s="176"/>
      <c r="M210" s="176"/>
      <c r="N210" s="176"/>
      <c r="O210" s="208"/>
      <c r="P210" s="203"/>
      <c r="Q210" s="71">
        <f t="shared" si="75"/>
        <v>1</v>
      </c>
      <c r="R210" s="176"/>
      <c r="S210" s="103">
        <f t="shared" si="76"/>
        <v>0</v>
      </c>
      <c r="T210" s="252"/>
      <c r="U210" s="56" t="str">
        <f t="shared" si="77"/>
        <v>F1.2</v>
      </c>
      <c r="V210" s="57" t="str">
        <f t="shared" si="77"/>
        <v>Access to direct sunlight from living areas of dwelling units.</v>
      </c>
      <c r="W210" s="80"/>
      <c r="X210" s="81"/>
      <c r="Y210" s="110"/>
      <c r="Z210" s="46" t="str">
        <f>AB210</f>
        <v>F1.2</v>
      </c>
      <c r="AA210" s="60" t="str">
        <f>IF($X$2="a",AC210,AE210)</f>
        <v>Access to direct sunlight from living areas of dwelling units.</v>
      </c>
      <c r="AB210" s="76" t="s">
        <v>429</v>
      </c>
      <c r="AC210" s="111" t="s">
        <v>430</v>
      </c>
      <c r="AD210" s="112" t="str">
        <f>$AB210</f>
        <v>F1.2</v>
      </c>
      <c r="AE210" s="75" t="s">
        <v>430</v>
      </c>
      <c r="AF210" s="4"/>
      <c r="AG210" s="4"/>
      <c r="AH210" s="4"/>
      <c r="AI210" s="5"/>
      <c r="AJ210" s="5"/>
      <c r="AK210" s="5"/>
      <c r="AL210" s="5"/>
    </row>
    <row r="211" spans="1:38" ht="15.75" hidden="1" customHeight="1" outlineLevel="1">
      <c r="A211" s="68">
        <f t="shared" si="74"/>
        <v>1</v>
      </c>
      <c r="B211" s="69">
        <f t="shared" si="74"/>
        <v>0</v>
      </c>
      <c r="C211" s="68">
        <f t="shared" si="74"/>
        <v>1</v>
      </c>
      <c r="D211" s="68">
        <f t="shared" si="74"/>
        <v>0</v>
      </c>
      <c r="E211" s="71">
        <f t="shared" si="74"/>
        <v>0</v>
      </c>
      <c r="F211" s="176"/>
      <c r="G211" s="176"/>
      <c r="H211" s="176"/>
      <c r="I211" s="176"/>
      <c r="J211" s="176"/>
      <c r="K211" s="176"/>
      <c r="L211" s="176"/>
      <c r="M211" s="176"/>
      <c r="N211" s="176"/>
      <c r="O211" s="208"/>
      <c r="P211" s="203"/>
      <c r="Q211" s="71">
        <f t="shared" si="75"/>
        <v>1</v>
      </c>
      <c r="R211" s="176"/>
      <c r="S211" s="103">
        <f t="shared" si="76"/>
        <v>0</v>
      </c>
      <c r="T211" s="252"/>
      <c r="U211" s="56" t="str">
        <f t="shared" si="77"/>
        <v>F1.3</v>
      </c>
      <c r="V211" s="57" t="str">
        <f t="shared" si="77"/>
        <v>Visual privacy in principal areas of dwelling units.</v>
      </c>
      <c r="W211" s="80"/>
      <c r="X211" s="81"/>
      <c r="Y211" s="110"/>
      <c r="Z211" s="46" t="str">
        <f>AB211</f>
        <v>F1.3</v>
      </c>
      <c r="AA211" s="60" t="str">
        <f>IF($X$2="a",AC211,AE211)</f>
        <v>Visual privacy in principal areas of dwelling units.</v>
      </c>
      <c r="AB211" s="76" t="s">
        <v>431</v>
      </c>
      <c r="AC211" s="111" t="s">
        <v>432</v>
      </c>
      <c r="AD211" s="112" t="str">
        <f>$AB211</f>
        <v>F1.3</v>
      </c>
      <c r="AE211" s="75" t="s">
        <v>432</v>
      </c>
      <c r="AF211" s="4"/>
      <c r="AG211" s="4"/>
      <c r="AH211" s="4"/>
      <c r="AI211" s="5"/>
      <c r="AJ211" s="5"/>
      <c r="AK211" s="5"/>
      <c r="AL211" s="5"/>
    </row>
    <row r="212" spans="1:38" ht="15.75" hidden="1" customHeight="1" outlineLevel="1">
      <c r="A212" s="68">
        <f t="shared" si="74"/>
        <v>1</v>
      </c>
      <c r="B212" s="69">
        <f t="shared" si="74"/>
        <v>0</v>
      </c>
      <c r="C212" s="68">
        <f t="shared" si="74"/>
        <v>1</v>
      </c>
      <c r="D212" s="68">
        <f t="shared" si="74"/>
        <v>0</v>
      </c>
      <c r="E212" s="71">
        <f t="shared" si="74"/>
        <v>0</v>
      </c>
      <c r="F212" s="176"/>
      <c r="G212" s="176"/>
      <c r="H212" s="176"/>
      <c r="I212" s="176"/>
      <c r="J212" s="176"/>
      <c r="K212" s="176"/>
      <c r="L212" s="176"/>
      <c r="M212" s="176"/>
      <c r="N212" s="176"/>
      <c r="O212" s="208"/>
      <c r="P212" s="203"/>
      <c r="Q212" s="71">
        <f t="shared" si="75"/>
        <v>1</v>
      </c>
      <c r="R212" s="176"/>
      <c r="S212" s="103">
        <f t="shared" si="76"/>
        <v>0</v>
      </c>
      <c r="T212" s="252"/>
      <c r="U212" s="56" t="str">
        <f t="shared" si="77"/>
        <v>F1.4</v>
      </c>
      <c r="V212" s="57" t="str">
        <f t="shared" si="77"/>
        <v>Access to private open space from dwelling units.</v>
      </c>
      <c r="W212" s="80"/>
      <c r="X212" s="81"/>
      <c r="Y212" s="110"/>
      <c r="Z212" s="46" t="str">
        <f>AB212</f>
        <v>F1.4</v>
      </c>
      <c r="AA212" s="60" t="str">
        <f>IF($X$2="a",AC212,AE212)</f>
        <v>Access to private open space from dwelling units.</v>
      </c>
      <c r="AB212" s="76" t="s">
        <v>433</v>
      </c>
      <c r="AC212" s="111" t="s">
        <v>434</v>
      </c>
      <c r="AD212" s="112" t="str">
        <f>$AB212</f>
        <v>F1.4</v>
      </c>
      <c r="AE212" s="75" t="s">
        <v>434</v>
      </c>
      <c r="AF212" s="4"/>
      <c r="AG212" s="4"/>
      <c r="AH212" s="4"/>
      <c r="AI212" s="5"/>
      <c r="AJ212" s="5"/>
      <c r="AK212" s="5"/>
      <c r="AL212" s="5"/>
    </row>
    <row r="213" spans="1:38" ht="15.75" hidden="1" customHeight="1" outlineLevel="1">
      <c r="A213" s="68">
        <f t="shared" si="74"/>
        <v>1</v>
      </c>
      <c r="B213" s="69">
        <f t="shared" si="74"/>
        <v>0</v>
      </c>
      <c r="C213" s="68">
        <f t="shared" si="74"/>
        <v>1</v>
      </c>
      <c r="D213" s="68">
        <f t="shared" si="74"/>
        <v>0</v>
      </c>
      <c r="E213" s="71">
        <f t="shared" si="74"/>
        <v>0</v>
      </c>
      <c r="F213" s="176"/>
      <c r="G213" s="176"/>
      <c r="H213" s="176"/>
      <c r="I213" s="176"/>
      <c r="J213" s="176"/>
      <c r="K213" s="176"/>
      <c r="L213" s="176"/>
      <c r="M213" s="176"/>
      <c r="N213" s="176"/>
      <c r="O213" s="208"/>
      <c r="P213" s="203"/>
      <c r="Q213" s="176"/>
      <c r="R213" s="190"/>
      <c r="S213" s="103">
        <f t="shared" si="76"/>
        <v>0</v>
      </c>
      <c r="T213" s="252"/>
      <c r="U213" s="56" t="str">
        <f t="shared" si="77"/>
        <v>F1.5</v>
      </c>
      <c r="V213" s="57" t="str">
        <f t="shared" si="77"/>
        <v>Involvement of residents in project management.</v>
      </c>
      <c r="W213" s="80"/>
      <c r="X213" s="81"/>
      <c r="Y213" s="110"/>
      <c r="Z213" s="46" t="str">
        <f>AB213</f>
        <v>F1.5</v>
      </c>
      <c r="AA213" s="60" t="str">
        <f>IF($X$2="a",AC213,AE213)</f>
        <v>Involvement of residents in project management.</v>
      </c>
      <c r="AB213" s="76" t="s">
        <v>435</v>
      </c>
      <c r="AC213" s="111" t="s">
        <v>436</v>
      </c>
      <c r="AD213" s="112" t="str">
        <f>$AB213</f>
        <v>F1.5</v>
      </c>
      <c r="AE213" s="75" t="s">
        <v>436</v>
      </c>
      <c r="AF213" s="4"/>
      <c r="AG213" s="4"/>
      <c r="AH213" s="4"/>
      <c r="AI213" s="5"/>
      <c r="AJ213" s="5"/>
      <c r="AK213" s="5"/>
      <c r="AL213" s="5"/>
    </row>
    <row r="214" spans="1:38" ht="15.75" customHeight="1" collapsed="1">
      <c r="A214" s="68">
        <f t="shared" si="74"/>
        <v>1</v>
      </c>
      <c r="B214" s="69">
        <f t="shared" si="74"/>
        <v>0</v>
      </c>
      <c r="C214" s="97">
        <f t="shared" si="74"/>
        <v>1</v>
      </c>
      <c r="D214" s="97">
        <f t="shared" si="74"/>
        <v>0</v>
      </c>
      <c r="E214" s="100">
        <f t="shared" si="74"/>
        <v>0</v>
      </c>
      <c r="F214" s="100">
        <f t="shared" si="74"/>
        <v>0</v>
      </c>
      <c r="G214" s="100">
        <f t="shared" si="74"/>
        <v>0</v>
      </c>
      <c r="H214" s="100">
        <f t="shared" si="74"/>
        <v>1</v>
      </c>
      <c r="I214" s="100">
        <f t="shared" si="74"/>
        <v>0</v>
      </c>
      <c r="J214" s="100">
        <f t="shared" si="74"/>
        <v>1</v>
      </c>
      <c r="K214" s="100">
        <f t="shared" si="74"/>
        <v>0</v>
      </c>
      <c r="L214" s="100">
        <f t="shared" si="74"/>
        <v>0</v>
      </c>
      <c r="M214" s="100">
        <f t="shared" si="74"/>
        <v>0</v>
      </c>
      <c r="N214" s="100">
        <f t="shared" si="74"/>
        <v>0</v>
      </c>
      <c r="O214" s="100">
        <f t="shared" si="74"/>
        <v>0</v>
      </c>
      <c r="P214" s="204"/>
      <c r="Q214" s="100">
        <f t="shared" si="75"/>
        <v>1</v>
      </c>
      <c r="R214" s="71">
        <f>IF($R$207=1,1,0)</f>
        <v>0</v>
      </c>
      <c r="S214" s="120">
        <f t="shared" si="76"/>
        <v>0</v>
      </c>
      <c r="T214" s="42" t="s">
        <v>437</v>
      </c>
      <c r="U214" s="256" t="str">
        <f t="shared" si="77"/>
        <v>Culture and Heritage</v>
      </c>
      <c r="V214" s="257"/>
      <c r="W214" s="175"/>
      <c r="X214" s="81"/>
      <c r="Y214" s="45">
        <f>COUNTA(V215:V220)-COUNTIF(V215:V220,"N.A.")</f>
        <v>6</v>
      </c>
      <c r="Z214" s="46" t="str">
        <f>IF($X$2="a",AB214,AD214)</f>
        <v>Culture and Heritage</v>
      </c>
      <c r="AA214" s="47"/>
      <c r="AB214" s="48" t="s">
        <v>438</v>
      </c>
      <c r="AC214" s="111"/>
      <c r="AD214" s="51" t="s">
        <v>438</v>
      </c>
      <c r="AE214" s="75"/>
      <c r="AF214" s="4"/>
      <c r="AG214" s="4"/>
      <c r="AH214" s="4"/>
      <c r="AI214" s="5"/>
      <c r="AJ214" s="5"/>
      <c r="AK214" s="5"/>
      <c r="AL214" s="5"/>
    </row>
    <row r="215" spans="1:38" ht="15" hidden="1" customHeight="1" outlineLevel="1">
      <c r="A215" s="68">
        <f t="shared" si="74"/>
        <v>1</v>
      </c>
      <c r="B215" s="69">
        <f t="shared" si="74"/>
        <v>0</v>
      </c>
      <c r="C215" s="68">
        <f t="shared" si="74"/>
        <v>1</v>
      </c>
      <c r="D215" s="68">
        <f t="shared" si="74"/>
        <v>0</v>
      </c>
      <c r="E215" s="71">
        <f t="shared" si="74"/>
        <v>0</v>
      </c>
      <c r="F215" s="71">
        <f t="shared" si="74"/>
        <v>0</v>
      </c>
      <c r="G215" s="71">
        <f t="shared" si="74"/>
        <v>0</v>
      </c>
      <c r="H215" s="71">
        <f t="shared" si="74"/>
        <v>1</v>
      </c>
      <c r="I215" s="71">
        <f t="shared" si="74"/>
        <v>0</v>
      </c>
      <c r="J215" s="71">
        <f t="shared" si="74"/>
        <v>1</v>
      </c>
      <c r="K215" s="71">
        <f t="shared" si="74"/>
        <v>0</v>
      </c>
      <c r="L215" s="71">
        <f t="shared" si="74"/>
        <v>0</v>
      </c>
      <c r="M215" s="71">
        <f t="shared" si="74"/>
        <v>0</v>
      </c>
      <c r="N215" s="71">
        <f t="shared" si="74"/>
        <v>0</v>
      </c>
      <c r="O215" s="71">
        <f t="shared" si="74"/>
        <v>0</v>
      </c>
      <c r="P215" s="203"/>
      <c r="Q215" s="71">
        <f t="shared" si="75"/>
        <v>1</v>
      </c>
      <c r="R215" s="176"/>
      <c r="S215" s="103">
        <f t="shared" si="76"/>
        <v>0</v>
      </c>
      <c r="T215" s="252"/>
      <c r="U215" s="56" t="str">
        <f t="shared" si="77"/>
        <v>F2.1</v>
      </c>
      <c r="V215" s="57" t="str">
        <f t="shared" si="77"/>
        <v>Compatibility of urban design with local cultural values.</v>
      </c>
      <c r="W215" s="80"/>
      <c r="X215" s="81"/>
      <c r="Y215" s="110"/>
      <c r="Z215" s="46" t="str">
        <f t="shared" ref="Z215:Z220" si="78">AB215</f>
        <v>F2.1</v>
      </c>
      <c r="AA215" s="60" t="str">
        <f t="shared" ref="AA215:AA220" si="79">IF($X$2="a",AC215,AE215)</f>
        <v>Compatibility of urban design with local cultural values.</v>
      </c>
      <c r="AB215" s="48" t="s">
        <v>439</v>
      </c>
      <c r="AC215" s="111" t="s">
        <v>440</v>
      </c>
      <c r="AD215" s="74" t="s">
        <v>439</v>
      </c>
      <c r="AE215" s="75" t="s">
        <v>440</v>
      </c>
      <c r="AF215" s="4"/>
      <c r="AG215" s="4"/>
      <c r="AH215" s="4"/>
      <c r="AI215" s="5"/>
      <c r="AJ215" s="5"/>
      <c r="AK215" s="5"/>
      <c r="AL215" s="5"/>
    </row>
    <row r="216" spans="1:38" ht="15" hidden="1" customHeight="1" outlineLevel="1">
      <c r="A216" s="68">
        <f t="shared" si="74"/>
        <v>1</v>
      </c>
      <c r="B216" s="69">
        <f t="shared" si="74"/>
        <v>0</v>
      </c>
      <c r="C216" s="68">
        <f t="shared" si="74"/>
        <v>1</v>
      </c>
      <c r="D216" s="68">
        <f t="shared" si="74"/>
        <v>0</v>
      </c>
      <c r="E216" s="71">
        <f t="shared" si="74"/>
        <v>0</v>
      </c>
      <c r="F216" s="71">
        <f t="shared" si="74"/>
        <v>0</v>
      </c>
      <c r="G216" s="71">
        <f t="shared" si="74"/>
        <v>0</v>
      </c>
      <c r="H216" s="71">
        <f t="shared" si="74"/>
        <v>1</v>
      </c>
      <c r="I216" s="71">
        <f t="shared" si="74"/>
        <v>0</v>
      </c>
      <c r="J216" s="71">
        <f t="shared" si="74"/>
        <v>1</v>
      </c>
      <c r="K216" s="71">
        <f t="shared" si="74"/>
        <v>0</v>
      </c>
      <c r="L216" s="71">
        <f t="shared" si="74"/>
        <v>0</v>
      </c>
      <c r="M216" s="71">
        <f t="shared" si="74"/>
        <v>0</v>
      </c>
      <c r="N216" s="71">
        <f t="shared" si="74"/>
        <v>0</v>
      </c>
      <c r="O216" s="71">
        <f t="shared" si="74"/>
        <v>0</v>
      </c>
      <c r="P216" s="203"/>
      <c r="Q216" s="71">
        <f t="shared" si="75"/>
        <v>1</v>
      </c>
      <c r="R216" s="176"/>
      <c r="S216" s="103">
        <f t="shared" si="76"/>
        <v>0</v>
      </c>
      <c r="T216" s="252"/>
      <c r="U216" s="56" t="str">
        <f t="shared" si="77"/>
        <v>F2.2</v>
      </c>
      <c r="V216" s="57" t="str">
        <f t="shared" si="77"/>
        <v>Provision of public open space compatible with local cultural values.</v>
      </c>
      <c r="W216" s="80"/>
      <c r="X216" s="81"/>
      <c r="Y216" s="110"/>
      <c r="Z216" s="46" t="str">
        <f t="shared" si="78"/>
        <v>F2.2</v>
      </c>
      <c r="AA216" s="60" t="str">
        <f t="shared" si="79"/>
        <v>Provision of public open space compatible with local cultural values.</v>
      </c>
      <c r="AB216" s="48" t="s">
        <v>441</v>
      </c>
      <c r="AC216" s="111" t="s">
        <v>442</v>
      </c>
      <c r="AD216" s="74" t="s">
        <v>441</v>
      </c>
      <c r="AE216" s="75" t="s">
        <v>442</v>
      </c>
      <c r="AF216" s="4"/>
      <c r="AG216" s="4"/>
      <c r="AH216" s="4"/>
      <c r="AI216" s="5"/>
      <c r="AJ216" s="5"/>
      <c r="AK216" s="5"/>
      <c r="AL216" s="5"/>
    </row>
    <row r="217" spans="1:38" ht="15" hidden="1" customHeight="1" outlineLevel="1">
      <c r="A217" s="68">
        <f t="shared" si="74"/>
        <v>1</v>
      </c>
      <c r="B217" s="69">
        <f t="shared" si="74"/>
        <v>0</v>
      </c>
      <c r="C217" s="68">
        <f t="shared" si="74"/>
        <v>1</v>
      </c>
      <c r="D217" s="68">
        <f t="shared" si="74"/>
        <v>0</v>
      </c>
      <c r="E217" s="71">
        <f t="shared" si="74"/>
        <v>0</v>
      </c>
      <c r="F217" s="71">
        <f t="shared" si="74"/>
        <v>0</v>
      </c>
      <c r="G217" s="71">
        <f t="shared" si="74"/>
        <v>0</v>
      </c>
      <c r="H217" s="71">
        <f t="shared" si="74"/>
        <v>1</v>
      </c>
      <c r="I217" s="71">
        <f t="shared" si="74"/>
        <v>0</v>
      </c>
      <c r="J217" s="71">
        <f t="shared" si="74"/>
        <v>1</v>
      </c>
      <c r="K217" s="71">
        <f t="shared" si="74"/>
        <v>0</v>
      </c>
      <c r="L217" s="71">
        <f t="shared" si="74"/>
        <v>0</v>
      </c>
      <c r="M217" s="71">
        <f t="shared" si="74"/>
        <v>0</v>
      </c>
      <c r="N217" s="71">
        <f t="shared" si="74"/>
        <v>0</v>
      </c>
      <c r="O217" s="71">
        <f t="shared" si="74"/>
        <v>0</v>
      </c>
      <c r="P217" s="203"/>
      <c r="Q217" s="71">
        <f t="shared" si="75"/>
        <v>1</v>
      </c>
      <c r="R217" s="176"/>
      <c r="S217" s="103">
        <f t="shared" si="76"/>
        <v>0</v>
      </c>
      <c r="T217" s="252"/>
      <c r="U217" s="56" t="str">
        <f t="shared" si="77"/>
        <v>F2.3</v>
      </c>
      <c r="V217" s="57" t="str">
        <f t="shared" si="77"/>
        <v>Impact of the design on existing streetscapes.</v>
      </c>
      <c r="W217" s="80"/>
      <c r="X217" s="81"/>
      <c r="Y217" s="110"/>
      <c r="Z217" s="46" t="str">
        <f t="shared" si="78"/>
        <v>F2.3</v>
      </c>
      <c r="AA217" s="60" t="str">
        <f t="shared" si="79"/>
        <v>Impact of the design on existing streetscapes.</v>
      </c>
      <c r="AB217" s="48" t="s">
        <v>443</v>
      </c>
      <c r="AC217" s="111" t="s">
        <v>444</v>
      </c>
      <c r="AD217" s="74" t="s">
        <v>443</v>
      </c>
      <c r="AE217" s="75" t="s">
        <v>444</v>
      </c>
      <c r="AF217" s="4"/>
      <c r="AG217" s="4"/>
      <c r="AH217" s="4"/>
      <c r="AI217" s="5"/>
      <c r="AJ217" s="5"/>
      <c r="AK217" s="5"/>
      <c r="AL217" s="5"/>
    </row>
    <row r="218" spans="1:38" ht="15" hidden="1" customHeight="1" outlineLevel="1">
      <c r="A218" s="68">
        <f t="shared" si="74"/>
        <v>1</v>
      </c>
      <c r="B218" s="69">
        <f t="shared" si="74"/>
        <v>0</v>
      </c>
      <c r="C218" s="68">
        <f t="shared" si="74"/>
        <v>1</v>
      </c>
      <c r="D218" s="68">
        <f t="shared" si="74"/>
        <v>0</v>
      </c>
      <c r="E218" s="71">
        <f t="shared" si="74"/>
        <v>0</v>
      </c>
      <c r="F218" s="71">
        <f t="shared" si="74"/>
        <v>0</v>
      </c>
      <c r="G218" s="71">
        <f t="shared" si="74"/>
        <v>0</v>
      </c>
      <c r="H218" s="71">
        <f t="shared" si="74"/>
        <v>1</v>
      </c>
      <c r="I218" s="71">
        <f t="shared" si="74"/>
        <v>0</v>
      </c>
      <c r="J218" s="71">
        <f t="shared" si="74"/>
        <v>1</v>
      </c>
      <c r="K218" s="71">
        <f t="shared" si="74"/>
        <v>0</v>
      </c>
      <c r="L218" s="71">
        <f t="shared" si="74"/>
        <v>0</v>
      </c>
      <c r="M218" s="71">
        <f t="shared" si="74"/>
        <v>0</v>
      </c>
      <c r="N218" s="71">
        <f t="shared" si="74"/>
        <v>0</v>
      </c>
      <c r="O218" s="71">
        <f t="shared" si="74"/>
        <v>0</v>
      </c>
      <c r="P218" s="203"/>
      <c r="Q218" s="71">
        <f t="shared" si="75"/>
        <v>1</v>
      </c>
      <c r="R218" s="71">
        <f>IF($R$207=1,1,0)</f>
        <v>0</v>
      </c>
      <c r="S218" s="103">
        <f t="shared" si="76"/>
        <v>0</v>
      </c>
      <c r="T218" s="252"/>
      <c r="U218" s="56" t="str">
        <f t="shared" si="77"/>
        <v>F2.4</v>
      </c>
      <c r="V218" s="57" t="str">
        <f t="shared" si="77"/>
        <v>Use of traditional local materials and techniques</v>
      </c>
      <c r="W218" s="80"/>
      <c r="X218" s="81"/>
      <c r="Y218" s="110"/>
      <c r="Z218" s="46" t="str">
        <f t="shared" si="78"/>
        <v>F2.4</v>
      </c>
      <c r="AA218" s="60" t="str">
        <f t="shared" si="79"/>
        <v>Use of traditional local materials and techniques</v>
      </c>
      <c r="AB218" s="48" t="s">
        <v>445</v>
      </c>
      <c r="AC218" s="111" t="s">
        <v>446</v>
      </c>
      <c r="AD218" s="74" t="s">
        <v>445</v>
      </c>
      <c r="AE218" s="75" t="s">
        <v>446</v>
      </c>
      <c r="AF218" s="4"/>
      <c r="AG218" s="4"/>
      <c r="AH218" s="4"/>
      <c r="AI218" s="5"/>
      <c r="AJ218" s="5"/>
      <c r="AK218" s="5"/>
      <c r="AL218" s="5"/>
    </row>
    <row r="219" spans="1:38" ht="15" hidden="1" customHeight="1" outlineLevel="1">
      <c r="A219" s="68">
        <f t="shared" si="74"/>
        <v>1</v>
      </c>
      <c r="B219" s="69">
        <f t="shared" si="74"/>
        <v>0</v>
      </c>
      <c r="C219" s="68">
        <f t="shared" si="74"/>
        <v>1</v>
      </c>
      <c r="D219" s="68">
        <f t="shared" si="74"/>
        <v>0</v>
      </c>
      <c r="E219" s="71">
        <f t="shared" si="74"/>
        <v>0</v>
      </c>
      <c r="F219" s="71">
        <f t="shared" si="74"/>
        <v>0</v>
      </c>
      <c r="G219" s="71">
        <f t="shared" si="74"/>
        <v>0</v>
      </c>
      <c r="H219" s="71">
        <f t="shared" si="74"/>
        <v>1</v>
      </c>
      <c r="I219" s="71">
        <f t="shared" si="74"/>
        <v>0</v>
      </c>
      <c r="J219" s="71">
        <f t="shared" si="74"/>
        <v>1</v>
      </c>
      <c r="K219" s="71">
        <f t="shared" si="74"/>
        <v>0</v>
      </c>
      <c r="L219" s="71">
        <f t="shared" si="74"/>
        <v>0</v>
      </c>
      <c r="M219" s="71">
        <f t="shared" si="74"/>
        <v>0</v>
      </c>
      <c r="N219" s="71">
        <f t="shared" si="74"/>
        <v>0</v>
      </c>
      <c r="O219" s="71">
        <f t="shared" si="74"/>
        <v>0</v>
      </c>
      <c r="P219" s="203"/>
      <c r="Q219" s="71">
        <f t="shared" si="75"/>
        <v>1</v>
      </c>
      <c r="R219" s="71">
        <f>IF($R$207=1,1,0)</f>
        <v>0</v>
      </c>
      <c r="S219" s="103">
        <f t="shared" si="76"/>
        <v>0</v>
      </c>
      <c r="T219" s="252"/>
      <c r="U219" s="56" t="str">
        <f t="shared" si="77"/>
        <v>F2.5</v>
      </c>
      <c r="V219" s="57" t="str">
        <f t="shared" si="77"/>
        <v>Maintenance of the heritage value of the exterior of an existing facility.</v>
      </c>
      <c r="W219" s="80"/>
      <c r="X219" s="81"/>
      <c r="Y219" s="110"/>
      <c r="Z219" s="46" t="str">
        <f t="shared" si="78"/>
        <v>F2.5</v>
      </c>
      <c r="AA219" s="60" t="str">
        <f t="shared" si="79"/>
        <v>Maintenance of the heritage value of the exterior of an existing facility.</v>
      </c>
      <c r="AB219" s="48" t="s">
        <v>447</v>
      </c>
      <c r="AC219" s="79" t="s">
        <v>448</v>
      </c>
      <c r="AD219" s="74" t="s">
        <v>447</v>
      </c>
      <c r="AE219" s="67" t="s">
        <v>448</v>
      </c>
      <c r="AF219" s="4"/>
      <c r="AG219" s="4"/>
      <c r="AH219" s="4"/>
      <c r="AI219" s="5"/>
      <c r="AJ219" s="5"/>
      <c r="AK219" s="5"/>
      <c r="AL219" s="5"/>
    </row>
    <row r="220" spans="1:38" ht="15" hidden="1" customHeight="1" outlineLevel="1">
      <c r="A220" s="209">
        <f t="shared" si="74"/>
        <v>1</v>
      </c>
      <c r="B220" s="210">
        <f t="shared" si="74"/>
        <v>0</v>
      </c>
      <c r="C220" s="209">
        <f t="shared" si="74"/>
        <v>1</v>
      </c>
      <c r="D220" s="209">
        <f t="shared" si="74"/>
        <v>0</v>
      </c>
      <c r="E220" s="156">
        <f t="shared" si="74"/>
        <v>0</v>
      </c>
      <c r="F220" s="156">
        <f t="shared" si="74"/>
        <v>0</v>
      </c>
      <c r="G220" s="156">
        <f t="shared" si="74"/>
        <v>0</v>
      </c>
      <c r="H220" s="156">
        <f t="shared" si="74"/>
        <v>1</v>
      </c>
      <c r="I220" s="156">
        <f t="shared" si="74"/>
        <v>0</v>
      </c>
      <c r="J220" s="156">
        <f t="shared" si="74"/>
        <v>1</v>
      </c>
      <c r="K220" s="156">
        <f t="shared" si="74"/>
        <v>0</v>
      </c>
      <c r="L220" s="156">
        <f t="shared" si="74"/>
        <v>0</v>
      </c>
      <c r="M220" s="156">
        <f t="shared" si="74"/>
        <v>0</v>
      </c>
      <c r="N220" s="156">
        <f t="shared" si="74"/>
        <v>0</v>
      </c>
      <c r="O220" s="107">
        <f t="shared" si="74"/>
        <v>0</v>
      </c>
      <c r="P220" s="211"/>
      <c r="Q220" s="156">
        <f t="shared" si="75"/>
        <v>1</v>
      </c>
      <c r="R220" s="150">
        <f>IF($R$207=1,1,0)</f>
        <v>0</v>
      </c>
      <c r="S220" s="199">
        <f t="shared" si="76"/>
        <v>0</v>
      </c>
      <c r="T220" s="252"/>
      <c r="U220" s="56" t="str">
        <f t="shared" si="77"/>
        <v>F2.6</v>
      </c>
      <c r="V220" s="57" t="str">
        <f t="shared" si="77"/>
        <v>Maintenance of the heritage value of the interior of an existing facility.</v>
      </c>
      <c r="W220" s="80"/>
      <c r="X220" s="81"/>
      <c r="Y220" s="165"/>
      <c r="Z220" s="46" t="str">
        <f t="shared" si="78"/>
        <v>F2.6</v>
      </c>
      <c r="AA220" s="60" t="str">
        <f t="shared" si="79"/>
        <v>Maintenance of the heritage value of the interior of an existing facility.</v>
      </c>
      <c r="AB220" s="48" t="s">
        <v>449</v>
      </c>
      <c r="AC220" s="79" t="s">
        <v>450</v>
      </c>
      <c r="AD220" s="74" t="s">
        <v>449</v>
      </c>
      <c r="AE220" s="67" t="s">
        <v>450</v>
      </c>
      <c r="AF220" s="4"/>
      <c r="AG220" s="4"/>
      <c r="AH220" s="4"/>
      <c r="AI220" s="5"/>
      <c r="AJ220" s="5"/>
      <c r="AK220" s="5"/>
      <c r="AL220" s="5"/>
    </row>
    <row r="221" spans="1:38" ht="15.75" customHeight="1" collapsed="1" thickBot="1">
      <c r="A221" s="158">
        <f t="shared" si="74"/>
        <v>1</v>
      </c>
      <c r="B221" s="166">
        <f t="shared" si="74"/>
        <v>0</v>
      </c>
      <c r="C221" s="158">
        <f t="shared" si="74"/>
        <v>1</v>
      </c>
      <c r="D221" s="158">
        <f t="shared" si="74"/>
        <v>0</v>
      </c>
      <c r="E221" s="107">
        <f t="shared" si="74"/>
        <v>0</v>
      </c>
      <c r="F221" s="107">
        <f t="shared" si="74"/>
        <v>0</v>
      </c>
      <c r="G221" s="107">
        <f t="shared" si="74"/>
        <v>0</v>
      </c>
      <c r="H221" s="107">
        <f t="shared" si="74"/>
        <v>1</v>
      </c>
      <c r="I221" s="107">
        <f t="shared" si="74"/>
        <v>0</v>
      </c>
      <c r="J221" s="107">
        <f t="shared" si="74"/>
        <v>1</v>
      </c>
      <c r="K221" s="107">
        <f t="shared" si="74"/>
        <v>0</v>
      </c>
      <c r="L221" s="107">
        <f t="shared" si="74"/>
        <v>0</v>
      </c>
      <c r="M221" s="107">
        <f t="shared" si="74"/>
        <v>0</v>
      </c>
      <c r="N221" s="107">
        <f t="shared" si="74"/>
        <v>0</v>
      </c>
      <c r="O221" s="107">
        <f t="shared" si="74"/>
        <v>0</v>
      </c>
      <c r="P221" s="201"/>
      <c r="Q221" s="107">
        <f t="shared" si="75"/>
        <v>1</v>
      </c>
      <c r="R221" s="71">
        <f>IF($R$207=1,1,0)</f>
        <v>0</v>
      </c>
      <c r="S221" s="143">
        <f t="shared" si="76"/>
        <v>0</v>
      </c>
      <c r="T221" s="212" t="s">
        <v>451</v>
      </c>
      <c r="U221" s="256" t="str">
        <f t="shared" si="77"/>
        <v>Perceptual</v>
      </c>
      <c r="V221" s="257"/>
      <c r="W221" s="175"/>
      <c r="X221" s="81"/>
      <c r="Y221" s="45">
        <f>COUNTA(V222:V228)-COUNTIF(V222:V228,"N.A.")</f>
        <v>7</v>
      </c>
      <c r="Z221" s="46" t="str">
        <f>IF($X$2="a",AB221,AD221)</f>
        <v>Perceptual</v>
      </c>
      <c r="AA221" s="47"/>
      <c r="AB221" s="48" t="s">
        <v>452</v>
      </c>
      <c r="AC221" s="111"/>
      <c r="AD221" s="51" t="s">
        <v>452</v>
      </c>
      <c r="AE221" s="75"/>
      <c r="AF221" s="4"/>
      <c r="AG221" s="4"/>
      <c r="AH221" s="4"/>
      <c r="AI221" s="5"/>
      <c r="AJ221" s="5"/>
      <c r="AK221" s="5"/>
      <c r="AL221" s="5"/>
    </row>
    <row r="222" spans="1:38" ht="15" hidden="1" customHeight="1" outlineLevel="1" collapsed="1">
      <c r="A222" s="68">
        <f t="shared" si="74"/>
        <v>1</v>
      </c>
      <c r="B222" s="69">
        <f t="shared" si="74"/>
        <v>0</v>
      </c>
      <c r="C222" s="106"/>
      <c r="D222" s="106"/>
      <c r="E222" s="71">
        <f t="shared" si="74"/>
        <v>0</v>
      </c>
      <c r="F222" s="107">
        <f t="shared" si="74"/>
        <v>0</v>
      </c>
      <c r="G222" s="107">
        <f t="shared" si="74"/>
        <v>0</v>
      </c>
      <c r="H222" s="107">
        <f t="shared" si="74"/>
        <v>1</v>
      </c>
      <c r="I222" s="107">
        <f t="shared" si="74"/>
        <v>0</v>
      </c>
      <c r="J222" s="107">
        <f t="shared" si="74"/>
        <v>1</v>
      </c>
      <c r="K222" s="107">
        <f t="shared" si="74"/>
        <v>0</v>
      </c>
      <c r="L222" s="107">
        <f t="shared" si="74"/>
        <v>0</v>
      </c>
      <c r="M222" s="107">
        <f t="shared" si="74"/>
        <v>0</v>
      </c>
      <c r="N222" s="107">
        <f t="shared" si="74"/>
        <v>0</v>
      </c>
      <c r="O222" s="71">
        <f t="shared" si="74"/>
        <v>0</v>
      </c>
      <c r="P222" s="203"/>
      <c r="Q222" s="71">
        <f t="shared" si="75"/>
        <v>1</v>
      </c>
      <c r="R222" s="176"/>
      <c r="S222" s="103">
        <f t="shared" si="76"/>
        <v>0</v>
      </c>
      <c r="T222" s="252"/>
      <c r="U222" s="56" t="str">
        <f t="shared" si="77"/>
        <v>F3.1</v>
      </c>
      <c r="V222" s="57" t="str">
        <f t="shared" si="77"/>
        <v>Impact of tall structure(s) on existing view corridors.</v>
      </c>
      <c r="W222" s="80"/>
      <c r="X222" s="81"/>
      <c r="Y222" s="110"/>
      <c r="Z222" s="46" t="str">
        <f t="shared" ref="Z222:Z228" si="80">AB222</f>
        <v>F3.1</v>
      </c>
      <c r="AA222" s="60" t="str">
        <f t="shared" ref="AA222:AA228" si="81">IF($X$2="a",AC222,AE222)</f>
        <v>Impact of tall structure(s) on existing view corridors.</v>
      </c>
      <c r="AB222" s="48" t="s">
        <v>453</v>
      </c>
      <c r="AC222" s="111" t="s">
        <v>454</v>
      </c>
      <c r="AD222" s="112" t="str">
        <f t="shared" ref="AD222:AD228" si="82">$AB222</f>
        <v>F3.1</v>
      </c>
      <c r="AE222" s="75" t="s">
        <v>454</v>
      </c>
      <c r="AF222" s="4"/>
      <c r="AG222" s="4"/>
      <c r="AH222" s="4"/>
      <c r="AI222" s="5"/>
      <c r="AJ222" s="5"/>
      <c r="AK222" s="5"/>
      <c r="AL222" s="5"/>
    </row>
    <row r="223" spans="1:38" ht="15" hidden="1" customHeight="1" outlineLevel="1" collapsed="1">
      <c r="A223" s="68">
        <f t="shared" si="74"/>
        <v>1</v>
      </c>
      <c r="B223" s="69">
        <f t="shared" si="74"/>
        <v>0</v>
      </c>
      <c r="C223" s="106"/>
      <c r="D223" s="106"/>
      <c r="E223" s="71">
        <f t="shared" si="74"/>
        <v>0</v>
      </c>
      <c r="F223" s="107">
        <f t="shared" si="74"/>
        <v>0</v>
      </c>
      <c r="G223" s="107">
        <f t="shared" si="74"/>
        <v>0</v>
      </c>
      <c r="H223" s="107">
        <f t="shared" si="74"/>
        <v>1</v>
      </c>
      <c r="I223" s="107">
        <f t="shared" si="74"/>
        <v>0</v>
      </c>
      <c r="J223" s="107">
        <f t="shared" si="74"/>
        <v>1</v>
      </c>
      <c r="K223" s="107">
        <f t="shared" si="74"/>
        <v>0</v>
      </c>
      <c r="L223" s="107">
        <f t="shared" si="74"/>
        <v>0</v>
      </c>
      <c r="M223" s="107">
        <f t="shared" si="74"/>
        <v>0</v>
      </c>
      <c r="N223" s="107">
        <f t="shared" si="74"/>
        <v>0</v>
      </c>
      <c r="O223" s="71">
        <f t="shared" si="74"/>
        <v>0</v>
      </c>
      <c r="P223" s="203"/>
      <c r="Q223" s="71">
        <f t="shared" si="75"/>
        <v>1</v>
      </c>
      <c r="R223" s="176"/>
      <c r="S223" s="103">
        <f t="shared" si="76"/>
        <v>0</v>
      </c>
      <c r="T223" s="252"/>
      <c r="U223" s="56" t="str">
        <f t="shared" si="77"/>
        <v>F3.2</v>
      </c>
      <c r="V223" s="57" t="str">
        <f t="shared" si="77"/>
        <v>Quality of views from tall structures.</v>
      </c>
      <c r="W223" s="80"/>
      <c r="X223" s="81"/>
      <c r="Y223" s="110"/>
      <c r="Z223" s="46" t="str">
        <f t="shared" si="80"/>
        <v>F3.2</v>
      </c>
      <c r="AA223" s="60" t="str">
        <f t="shared" si="81"/>
        <v>Quality of views from tall structures.</v>
      </c>
      <c r="AB223" s="48" t="s">
        <v>455</v>
      </c>
      <c r="AC223" s="111" t="s">
        <v>456</v>
      </c>
      <c r="AD223" s="112" t="str">
        <f t="shared" si="82"/>
        <v>F3.2</v>
      </c>
      <c r="AE223" s="75" t="s">
        <v>456</v>
      </c>
      <c r="AF223" s="4"/>
      <c r="AG223" s="4"/>
      <c r="AH223" s="4"/>
      <c r="AI223" s="5"/>
      <c r="AJ223" s="5"/>
      <c r="AK223" s="5"/>
      <c r="AL223" s="5"/>
    </row>
    <row r="224" spans="1:38" ht="15.75" hidden="1" customHeight="1" outlineLevel="1">
      <c r="A224" s="68">
        <f t="shared" ref="A224:D228" si="83">IF(A$207=1,1,0)</f>
        <v>1</v>
      </c>
      <c r="B224" s="69">
        <f t="shared" si="83"/>
        <v>0</v>
      </c>
      <c r="C224" s="106"/>
      <c r="D224" s="106"/>
      <c r="E224" s="71">
        <f t="shared" ref="E224:O228" si="84">IF(E$207=1,1,0)</f>
        <v>0</v>
      </c>
      <c r="F224" s="107">
        <f t="shared" si="84"/>
        <v>0</v>
      </c>
      <c r="G224" s="107">
        <f t="shared" si="84"/>
        <v>0</v>
      </c>
      <c r="H224" s="107">
        <f t="shared" si="84"/>
        <v>1</v>
      </c>
      <c r="I224" s="107">
        <f t="shared" si="84"/>
        <v>0</v>
      </c>
      <c r="J224" s="107">
        <f t="shared" si="84"/>
        <v>1</v>
      </c>
      <c r="K224" s="107">
        <f t="shared" si="84"/>
        <v>0</v>
      </c>
      <c r="L224" s="107">
        <f t="shared" si="84"/>
        <v>0</v>
      </c>
      <c r="M224" s="107">
        <f t="shared" si="84"/>
        <v>0</v>
      </c>
      <c r="N224" s="107">
        <f t="shared" si="84"/>
        <v>0</v>
      </c>
      <c r="O224" s="71">
        <f t="shared" si="84"/>
        <v>0</v>
      </c>
      <c r="P224" s="203"/>
      <c r="Q224" s="71">
        <f t="shared" si="75"/>
        <v>1</v>
      </c>
      <c r="R224" s="71">
        <f>IF($R$207=1,1,0)</f>
        <v>0</v>
      </c>
      <c r="S224" s="103">
        <f t="shared" si="76"/>
        <v>0</v>
      </c>
      <c r="T224" s="252"/>
      <c r="U224" s="56" t="str">
        <f t="shared" si="77"/>
        <v>F3.3</v>
      </c>
      <c r="V224" s="57" t="str">
        <f t="shared" si="77"/>
        <v>Sway of tall buildings in high wind conditions.</v>
      </c>
      <c r="W224" s="80"/>
      <c r="X224" s="81"/>
      <c r="Y224" s="110"/>
      <c r="Z224" s="46" t="str">
        <f t="shared" si="80"/>
        <v>F3.3</v>
      </c>
      <c r="AA224" s="60" t="str">
        <f t="shared" si="81"/>
        <v>Sway of tall buildings in high wind conditions.</v>
      </c>
      <c r="AB224" s="48" t="s">
        <v>457</v>
      </c>
      <c r="AC224" s="111" t="s">
        <v>458</v>
      </c>
      <c r="AD224" s="112" t="str">
        <f t="shared" si="82"/>
        <v>F3.3</v>
      </c>
      <c r="AE224" s="75" t="s">
        <v>458</v>
      </c>
      <c r="AF224" s="4"/>
      <c r="AG224" s="4"/>
      <c r="AH224" s="4"/>
      <c r="AI224" s="5"/>
      <c r="AJ224" s="5"/>
      <c r="AK224" s="5"/>
      <c r="AL224" s="5"/>
    </row>
    <row r="225" spans="1:38" ht="15" hidden="1" customHeight="1" outlineLevel="1" collapsed="1">
      <c r="A225" s="68">
        <f t="shared" si="83"/>
        <v>1</v>
      </c>
      <c r="B225" s="69">
        <f t="shared" si="83"/>
        <v>0</v>
      </c>
      <c r="C225" s="68">
        <f t="shared" si="83"/>
        <v>1</v>
      </c>
      <c r="D225" s="68">
        <f t="shared" si="83"/>
        <v>0</v>
      </c>
      <c r="E225" s="71">
        <f t="shared" si="84"/>
        <v>0</v>
      </c>
      <c r="F225" s="107">
        <f t="shared" si="84"/>
        <v>0</v>
      </c>
      <c r="G225" s="107">
        <f t="shared" si="84"/>
        <v>0</v>
      </c>
      <c r="H225" s="107">
        <f t="shared" si="84"/>
        <v>1</v>
      </c>
      <c r="I225" s="107">
        <f t="shared" si="84"/>
        <v>0</v>
      </c>
      <c r="J225" s="107">
        <f t="shared" si="84"/>
        <v>1</v>
      </c>
      <c r="K225" s="107">
        <f t="shared" si="84"/>
        <v>0</v>
      </c>
      <c r="L225" s="107">
        <f t="shared" si="84"/>
        <v>0</v>
      </c>
      <c r="M225" s="107">
        <f t="shared" si="84"/>
        <v>0</v>
      </c>
      <c r="N225" s="107">
        <f t="shared" si="84"/>
        <v>0</v>
      </c>
      <c r="O225" s="71">
        <f t="shared" si="84"/>
        <v>0</v>
      </c>
      <c r="P225" s="203"/>
      <c r="Q225" s="71">
        <f t="shared" si="75"/>
        <v>1</v>
      </c>
      <c r="R225" s="176"/>
      <c r="S225" s="103">
        <f t="shared" si="76"/>
        <v>0</v>
      </c>
      <c r="T225" s="252"/>
      <c r="U225" s="56" t="str">
        <f t="shared" si="77"/>
        <v>F3.4</v>
      </c>
      <c r="V225" s="57" t="str">
        <f t="shared" si="77"/>
        <v>Perceptual quality of site development.</v>
      </c>
      <c r="W225" s="80"/>
      <c r="X225" s="81"/>
      <c r="Y225" s="110"/>
      <c r="Z225" s="46" t="str">
        <f t="shared" si="80"/>
        <v>F3.4</v>
      </c>
      <c r="AA225" s="60" t="str">
        <f t="shared" si="81"/>
        <v>Perceptual quality of site development.</v>
      </c>
      <c r="AB225" s="48" t="s">
        <v>459</v>
      </c>
      <c r="AC225" s="111" t="s">
        <v>460</v>
      </c>
      <c r="AD225" s="112" t="str">
        <f t="shared" si="82"/>
        <v>F3.4</v>
      </c>
      <c r="AE225" s="75" t="s">
        <v>460</v>
      </c>
      <c r="AF225" s="4"/>
      <c r="AG225" s="4"/>
      <c r="AH225" s="4"/>
      <c r="AI225" s="5"/>
      <c r="AJ225" s="5"/>
      <c r="AK225" s="5"/>
      <c r="AL225" s="5"/>
    </row>
    <row r="226" spans="1:38" ht="15" hidden="1" customHeight="1" outlineLevel="1">
      <c r="A226" s="68">
        <f t="shared" si="83"/>
        <v>1</v>
      </c>
      <c r="B226" s="69">
        <f t="shared" si="83"/>
        <v>0</v>
      </c>
      <c r="C226" s="68">
        <f t="shared" si="83"/>
        <v>1</v>
      </c>
      <c r="D226" s="68">
        <f t="shared" si="83"/>
        <v>0</v>
      </c>
      <c r="E226" s="71">
        <f t="shared" si="84"/>
        <v>0</v>
      </c>
      <c r="F226" s="107">
        <f t="shared" si="84"/>
        <v>0</v>
      </c>
      <c r="G226" s="107">
        <f t="shared" si="84"/>
        <v>0</v>
      </c>
      <c r="H226" s="107">
        <f t="shared" si="84"/>
        <v>1</v>
      </c>
      <c r="I226" s="107">
        <f t="shared" si="84"/>
        <v>0</v>
      </c>
      <c r="J226" s="107">
        <f t="shared" si="84"/>
        <v>1</v>
      </c>
      <c r="K226" s="107">
        <f t="shared" si="84"/>
        <v>0</v>
      </c>
      <c r="L226" s="107">
        <f t="shared" si="84"/>
        <v>0</v>
      </c>
      <c r="M226" s="107">
        <f t="shared" si="84"/>
        <v>0</v>
      </c>
      <c r="N226" s="107">
        <f t="shared" si="84"/>
        <v>0</v>
      </c>
      <c r="O226" s="71">
        <f t="shared" si="84"/>
        <v>0</v>
      </c>
      <c r="P226" s="203"/>
      <c r="Q226" s="71">
        <f t="shared" si="75"/>
        <v>1</v>
      </c>
      <c r="R226" s="176"/>
      <c r="S226" s="103">
        <f t="shared" si="76"/>
        <v>0</v>
      </c>
      <c r="T226" s="252"/>
      <c r="U226" s="56" t="str">
        <f t="shared" si="77"/>
        <v>F3.5</v>
      </c>
      <c r="V226" s="57" t="str">
        <f t="shared" si="77"/>
        <v>Aesthetic quality of facility exterior.</v>
      </c>
      <c r="W226" s="80"/>
      <c r="X226" s="81"/>
      <c r="Y226" s="110"/>
      <c r="Z226" s="46" t="str">
        <f t="shared" si="80"/>
        <v>F3.5</v>
      </c>
      <c r="AA226" s="60" t="str">
        <f t="shared" si="81"/>
        <v>Aesthetic quality of facility exterior.</v>
      </c>
      <c r="AB226" s="48" t="s">
        <v>461</v>
      </c>
      <c r="AC226" s="111" t="s">
        <v>462</v>
      </c>
      <c r="AD226" s="112" t="str">
        <f t="shared" si="82"/>
        <v>F3.5</v>
      </c>
      <c r="AE226" s="75" t="s">
        <v>462</v>
      </c>
      <c r="AF226" s="4"/>
      <c r="AG226" s="4"/>
      <c r="AH226" s="4"/>
      <c r="AI226" s="5"/>
      <c r="AJ226" s="5"/>
      <c r="AK226" s="5"/>
      <c r="AL226" s="5"/>
    </row>
    <row r="227" spans="1:38" ht="15" hidden="1" customHeight="1" outlineLevel="1">
      <c r="A227" s="68">
        <f t="shared" si="83"/>
        <v>1</v>
      </c>
      <c r="B227" s="114">
        <f t="shared" si="83"/>
        <v>0</v>
      </c>
      <c r="C227" s="113">
        <f t="shared" si="83"/>
        <v>1</v>
      </c>
      <c r="D227" s="113">
        <f t="shared" si="83"/>
        <v>0</v>
      </c>
      <c r="E227" s="115">
        <f t="shared" si="84"/>
        <v>0</v>
      </c>
      <c r="F227" s="149">
        <f t="shared" si="84"/>
        <v>0</v>
      </c>
      <c r="G227" s="149">
        <f t="shared" si="84"/>
        <v>0</v>
      </c>
      <c r="H227" s="149">
        <f t="shared" si="84"/>
        <v>1</v>
      </c>
      <c r="I227" s="149">
        <f t="shared" si="84"/>
        <v>0</v>
      </c>
      <c r="J227" s="149">
        <f t="shared" si="84"/>
        <v>1</v>
      </c>
      <c r="K227" s="149">
        <f t="shared" si="84"/>
        <v>0</v>
      </c>
      <c r="L227" s="149">
        <f t="shared" si="84"/>
        <v>0</v>
      </c>
      <c r="M227" s="149">
        <f t="shared" si="84"/>
        <v>0</v>
      </c>
      <c r="N227" s="149">
        <f t="shared" si="84"/>
        <v>0</v>
      </c>
      <c r="O227" s="115">
        <f t="shared" si="84"/>
        <v>0</v>
      </c>
      <c r="P227" s="213"/>
      <c r="Q227" s="115">
        <f t="shared" si="75"/>
        <v>1</v>
      </c>
      <c r="R227" s="176"/>
      <c r="S227" s="119">
        <f t="shared" si="76"/>
        <v>0</v>
      </c>
      <c r="T227" s="252"/>
      <c r="U227" s="56" t="str">
        <f t="shared" ref="U227:V228" si="85">Z227</f>
        <v>F3.6</v>
      </c>
      <c r="V227" s="57" t="str">
        <f t="shared" si="85"/>
        <v>Aesthetic quality of facility interior.</v>
      </c>
      <c r="W227" s="80"/>
      <c r="X227" s="81"/>
      <c r="Y227" s="110"/>
      <c r="Z227" s="46" t="str">
        <f t="shared" si="80"/>
        <v>F3.6</v>
      </c>
      <c r="AA227" s="60" t="str">
        <f t="shared" si="81"/>
        <v>Aesthetic quality of facility interior.</v>
      </c>
      <c r="AB227" s="48" t="s">
        <v>463</v>
      </c>
      <c r="AC227" s="111" t="s">
        <v>464</v>
      </c>
      <c r="AD227" s="112" t="str">
        <f t="shared" si="82"/>
        <v>F3.6</v>
      </c>
      <c r="AE227" s="75" t="s">
        <v>464</v>
      </c>
      <c r="AF227" s="4"/>
      <c r="AG227" s="4"/>
      <c r="AH227" s="4"/>
      <c r="AI227" s="5"/>
      <c r="AJ227" s="5"/>
      <c r="AK227" s="5"/>
      <c r="AL227" s="5"/>
    </row>
    <row r="228" spans="1:38" ht="15.75" hidden="1" customHeight="1" outlineLevel="1" thickBot="1">
      <c r="A228" s="214">
        <f t="shared" si="83"/>
        <v>1</v>
      </c>
      <c r="B228" s="215">
        <f t="shared" si="83"/>
        <v>0</v>
      </c>
      <c r="C228" s="214">
        <f t="shared" si="83"/>
        <v>1</v>
      </c>
      <c r="D228" s="214">
        <f t="shared" si="83"/>
        <v>0</v>
      </c>
      <c r="E228" s="216">
        <f t="shared" si="84"/>
        <v>0</v>
      </c>
      <c r="F228" s="217">
        <f t="shared" si="84"/>
        <v>0</v>
      </c>
      <c r="G228" s="217">
        <f t="shared" si="84"/>
        <v>0</v>
      </c>
      <c r="H228" s="217">
        <f t="shared" si="84"/>
        <v>1</v>
      </c>
      <c r="I228" s="217">
        <f t="shared" si="84"/>
        <v>0</v>
      </c>
      <c r="J228" s="217">
        <f t="shared" si="84"/>
        <v>1</v>
      </c>
      <c r="K228" s="217">
        <f t="shared" si="84"/>
        <v>0</v>
      </c>
      <c r="L228" s="217">
        <f t="shared" si="84"/>
        <v>0</v>
      </c>
      <c r="M228" s="217">
        <f t="shared" si="84"/>
        <v>0</v>
      </c>
      <c r="N228" s="217">
        <f t="shared" si="84"/>
        <v>0</v>
      </c>
      <c r="O228" s="218"/>
      <c r="P228" s="219"/>
      <c r="Q228" s="149">
        <f t="shared" si="75"/>
        <v>1</v>
      </c>
      <c r="R228" s="176"/>
      <c r="S228" s="186">
        <f t="shared" si="76"/>
        <v>0</v>
      </c>
      <c r="T228" s="252"/>
      <c r="U228" s="56" t="str">
        <f t="shared" si="85"/>
        <v>F3.7</v>
      </c>
      <c r="V228" s="57" t="str">
        <f t="shared" si="85"/>
        <v>Access to exterior views from interior.</v>
      </c>
      <c r="W228" s="80"/>
      <c r="X228" s="81"/>
      <c r="Y228" s="110"/>
      <c r="Z228" s="46" t="str">
        <f t="shared" si="80"/>
        <v>F3.7</v>
      </c>
      <c r="AA228" s="60" t="str">
        <f t="shared" si="81"/>
        <v>Access to exterior views from interior.</v>
      </c>
      <c r="AB228" s="48" t="s">
        <v>465</v>
      </c>
      <c r="AC228" s="111" t="s">
        <v>466</v>
      </c>
      <c r="AD228" s="220" t="str">
        <f t="shared" si="82"/>
        <v>F3.7</v>
      </c>
      <c r="AE228" s="75" t="s">
        <v>467</v>
      </c>
      <c r="AF228" s="4"/>
      <c r="AG228" s="4"/>
      <c r="AH228" s="4"/>
      <c r="AI228" s="5"/>
      <c r="AJ228" s="5"/>
      <c r="AK228" s="5"/>
      <c r="AL228" s="5"/>
    </row>
    <row r="229" spans="1:38" ht="20" customHeight="1" collapsed="1">
      <c r="A229" s="168">
        <f>IF([1]BasicA!$B$15=[1]BasicA!$R$31,1,0)</f>
        <v>1</v>
      </c>
      <c r="B229" s="168">
        <f>IF([1]BasicA!$B$15=[1]BasicA!$R$30,1,0)</f>
        <v>0</v>
      </c>
      <c r="C229" s="169">
        <v>1</v>
      </c>
      <c r="D229" s="23">
        <f>IF(OR(OR([1]BasicA!$R$26=D$3,[1]BasicA!$R$27=D$3,[1]BasicA!$R$28=D$3)),1,0)</f>
        <v>0</v>
      </c>
      <c r="E229" s="23">
        <f>IF(OR(OR([1]BasicA!$R$26=E$3,[1]BasicA!$R$27=E$3,[1]BasicA!$R$28=E$3)),1,0)</f>
        <v>0</v>
      </c>
      <c r="F229" s="23">
        <f>IF(OR(OR([1]BasicA!$R$26=F$3,[1]BasicA!$R$27=F$3,[1]BasicA!$R$28=F$3)),1,0)</f>
        <v>0</v>
      </c>
      <c r="G229" s="23">
        <f>IF(OR(OR([1]BasicA!$R$26=G$3,[1]BasicA!$R$27=G$3,[1]BasicA!$R$28=G$3)),1,0)</f>
        <v>0</v>
      </c>
      <c r="H229" s="23">
        <f>IF(OR(OR([1]BasicA!$R$26=H$3,[1]BasicA!$R$27=H$3,[1]BasicA!$R$28=H$3)),1,0)</f>
        <v>1</v>
      </c>
      <c r="I229" s="23">
        <f>IF(OR(OR([1]BasicA!$R$26=I$3,[1]BasicA!$R$27=I$3,[1]BasicA!$R$28=I$3)),1,0)</f>
        <v>0</v>
      </c>
      <c r="J229" s="23">
        <f>IF(OR(OR([1]BasicA!$R$26=J$3,[1]BasicA!$R$27=J$3,[1]BasicA!$R$28=J$3)),1,0)</f>
        <v>1</v>
      </c>
      <c r="K229" s="23">
        <f>IF(OR(OR([1]BasicA!$R$26=K$3,[1]BasicA!$R$27=K$3,[1]BasicA!$R$28=K$3)),1,0)</f>
        <v>0</v>
      </c>
      <c r="L229" s="23">
        <f>IF(OR(OR([1]BasicA!$R$26=L$3,[1]BasicA!$R$27=L$3,[1]BasicA!$R$28=L$3)),1,0)</f>
        <v>0</v>
      </c>
      <c r="M229" s="23">
        <f>IF(OR(OR([1]BasicA!$R$26=M$3,[1]BasicA!$R$27=M$3,[1]BasicA!$R$28=M$3)),1,0)</f>
        <v>0</v>
      </c>
      <c r="N229" s="23">
        <f>IF(OR(OR([1]BasicA!$R$26=N$3,[1]BasicA!$R$27=N$3,[1]BasicA!$R$28=N$3)),1,0)</f>
        <v>0</v>
      </c>
      <c r="O229" s="23">
        <f>IF(OR(OR([1]BasicA!$R$26=O$3,[1]BasicA!$R$27=O$3,[1]BasicA!$R$28=O$3)),1,0)</f>
        <v>0</v>
      </c>
      <c r="P229" s="92">
        <f>IF([1]BasicA!$B$13=[1]BasicA!$R$2,1,0)</f>
        <v>0</v>
      </c>
      <c r="Q229" s="25">
        <f>IF([1]BasicA!$B$13=[1]BasicA!$R$3,1,0)</f>
        <v>1</v>
      </c>
      <c r="R229" s="25">
        <f>IF([1]BasicA!$B$13=[1]BasicA!$R$4,1,0)</f>
        <v>0</v>
      </c>
      <c r="S229" s="25">
        <f>IF([1]BasicA!$B$13=[1]BasicA!$R$5,1,0)</f>
        <v>0</v>
      </c>
      <c r="T229" s="247" t="s">
        <v>468</v>
      </c>
      <c r="U229" s="260" t="str">
        <f>Z229</f>
        <v>Cost and Economic Aspects</v>
      </c>
      <c r="V229" s="261"/>
      <c r="W229" s="175"/>
      <c r="X229" s="95">
        <f>COUNTIF(Y230:Y238,"&gt;0")</f>
        <v>1</v>
      </c>
      <c r="Y229" s="28">
        <f>SUM(Y230:Y238)</f>
        <v>8</v>
      </c>
      <c r="Z229" s="29" t="str">
        <f>IF($X$2="a",AB229,AD229)</f>
        <v>Cost and Economic Aspects</v>
      </c>
      <c r="AA229" s="30"/>
      <c r="AB229" s="130" t="s">
        <v>469</v>
      </c>
      <c r="AC229" s="188"/>
      <c r="AD229" s="171" t="s">
        <v>470</v>
      </c>
      <c r="AE229" s="189"/>
      <c r="AF229" s="4"/>
      <c r="AG229" s="4"/>
      <c r="AH229" s="4"/>
      <c r="AI229" s="5"/>
      <c r="AJ229" s="5"/>
      <c r="AK229" s="5"/>
      <c r="AL229" s="5"/>
    </row>
    <row r="230" spans="1:38" ht="15.75" customHeight="1" thickBot="1">
      <c r="A230" s="68">
        <f t="shared" ref="A230:O238" si="86">IF(A$229=1,1,0)</f>
        <v>1</v>
      </c>
      <c r="B230" s="69">
        <f t="shared" si="86"/>
        <v>0</v>
      </c>
      <c r="C230" s="68">
        <f t="shared" si="86"/>
        <v>1</v>
      </c>
      <c r="D230" s="68">
        <f t="shared" si="86"/>
        <v>0</v>
      </c>
      <c r="E230" s="71">
        <f t="shared" si="86"/>
        <v>0</v>
      </c>
      <c r="F230" s="71">
        <f t="shared" si="86"/>
        <v>0</v>
      </c>
      <c r="G230" s="71">
        <f t="shared" si="86"/>
        <v>0</v>
      </c>
      <c r="H230" s="71">
        <f t="shared" si="86"/>
        <v>1</v>
      </c>
      <c r="I230" s="71">
        <f t="shared" si="86"/>
        <v>0</v>
      </c>
      <c r="J230" s="71">
        <f t="shared" si="86"/>
        <v>1</v>
      </c>
      <c r="K230" s="71">
        <f t="shared" si="86"/>
        <v>0</v>
      </c>
      <c r="L230" s="71">
        <f t="shared" si="86"/>
        <v>0</v>
      </c>
      <c r="M230" s="71">
        <f t="shared" si="86"/>
        <v>0</v>
      </c>
      <c r="N230" s="71">
        <f t="shared" si="86"/>
        <v>0</v>
      </c>
      <c r="O230" s="71">
        <f t="shared" si="86"/>
        <v>0</v>
      </c>
      <c r="P230" s="203"/>
      <c r="Q230" s="71">
        <f t="shared" ref="Q230:Q235" si="87">IF($Q$229=1,1,0)</f>
        <v>1</v>
      </c>
      <c r="R230" s="71">
        <f>IF($R$229=1,1,0)</f>
        <v>0</v>
      </c>
      <c r="S230" s="103">
        <f t="shared" ref="S230:S238" si="88">IF($S$229=1,1,0)</f>
        <v>0</v>
      </c>
      <c r="T230" s="42" t="s">
        <v>471</v>
      </c>
      <c r="U230" s="254" t="str">
        <f>Z230</f>
        <v>Cost and Economics</v>
      </c>
      <c r="V230" s="255"/>
      <c r="W230" s="175"/>
      <c r="X230" s="81"/>
      <c r="Y230" s="45">
        <f>COUNTA(V231:V238)-COUNTIF(V231:V238,"N.A.")</f>
        <v>8</v>
      </c>
      <c r="Z230" s="46" t="str">
        <f>IF($X$2="a",AB230,AD230)</f>
        <v>Cost and Economics</v>
      </c>
      <c r="AA230" s="47"/>
      <c r="AB230" s="48" t="s">
        <v>472</v>
      </c>
      <c r="AC230" s="111"/>
      <c r="AD230" s="51" t="s">
        <v>472</v>
      </c>
      <c r="AE230" s="140"/>
      <c r="AF230" s="4"/>
      <c r="AG230" s="4"/>
      <c r="AH230" s="4"/>
      <c r="AI230" s="5"/>
      <c r="AJ230" s="5"/>
      <c r="AK230" s="5"/>
      <c r="AL230" s="5"/>
    </row>
    <row r="231" spans="1:38" ht="15.75" hidden="1" customHeight="1" outlineLevel="1">
      <c r="A231" s="68">
        <f t="shared" si="86"/>
        <v>1</v>
      </c>
      <c r="B231" s="69">
        <f t="shared" si="86"/>
        <v>0</v>
      </c>
      <c r="C231" s="68">
        <f t="shared" si="86"/>
        <v>1</v>
      </c>
      <c r="D231" s="68">
        <f t="shared" si="86"/>
        <v>0</v>
      </c>
      <c r="E231" s="71">
        <f t="shared" si="86"/>
        <v>0</v>
      </c>
      <c r="F231" s="71">
        <f t="shared" si="86"/>
        <v>0</v>
      </c>
      <c r="G231" s="71">
        <f t="shared" si="86"/>
        <v>0</v>
      </c>
      <c r="H231" s="71">
        <f t="shared" si="86"/>
        <v>1</v>
      </c>
      <c r="I231" s="71">
        <f t="shared" si="86"/>
        <v>0</v>
      </c>
      <c r="J231" s="71">
        <f t="shared" si="86"/>
        <v>1</v>
      </c>
      <c r="K231" s="71">
        <f t="shared" si="86"/>
        <v>0</v>
      </c>
      <c r="L231" s="71">
        <f t="shared" si="86"/>
        <v>0</v>
      </c>
      <c r="M231" s="71">
        <f t="shared" si="86"/>
        <v>0</v>
      </c>
      <c r="N231" s="71">
        <f t="shared" si="86"/>
        <v>0</v>
      </c>
      <c r="O231" s="71">
        <f t="shared" si="86"/>
        <v>0</v>
      </c>
      <c r="P231" s="203"/>
      <c r="Q231" s="71">
        <f t="shared" si="87"/>
        <v>1</v>
      </c>
      <c r="R231" s="71">
        <f>IF($R$229=1,1,0)</f>
        <v>0</v>
      </c>
      <c r="S231" s="103">
        <f t="shared" si="88"/>
        <v>0</v>
      </c>
      <c r="T231" s="252"/>
      <c r="U231" s="56" t="str">
        <f t="shared" ref="U231:V238" si="89">Z231</f>
        <v>G1.1</v>
      </c>
      <c r="V231" s="57" t="str">
        <f t="shared" si="89"/>
        <v>Construction cost.</v>
      </c>
      <c r="W231" s="80"/>
      <c r="X231" s="81"/>
      <c r="Y231" s="110"/>
      <c r="Z231" s="46" t="str">
        <f>AB231</f>
        <v>G1.1</v>
      </c>
      <c r="AA231" s="60" t="str">
        <f t="shared" ref="AA231:AA238" si="90">IF($X$2="a",AC231,AE231)</f>
        <v>Construction cost.</v>
      </c>
      <c r="AB231" s="48" t="s">
        <v>473</v>
      </c>
      <c r="AC231" s="111" t="s">
        <v>474</v>
      </c>
      <c r="AD231" s="112" t="str">
        <f t="shared" ref="AD231:AD238" si="91">$AB231</f>
        <v>G1.1</v>
      </c>
      <c r="AE231" s="75" t="s">
        <v>474</v>
      </c>
      <c r="AF231" s="4"/>
      <c r="AG231" s="4"/>
      <c r="AH231" s="4"/>
      <c r="AI231" s="5"/>
      <c r="AJ231" s="5"/>
      <c r="AK231" s="5"/>
      <c r="AL231" s="5"/>
    </row>
    <row r="232" spans="1:38" ht="15.75" hidden="1" customHeight="1" outlineLevel="1">
      <c r="A232" s="68">
        <f t="shared" si="86"/>
        <v>1</v>
      </c>
      <c r="B232" s="69">
        <f t="shared" si="86"/>
        <v>0</v>
      </c>
      <c r="C232" s="68">
        <f t="shared" si="86"/>
        <v>1</v>
      </c>
      <c r="D232" s="68">
        <f t="shared" si="86"/>
        <v>0</v>
      </c>
      <c r="E232" s="71">
        <f t="shared" si="86"/>
        <v>0</v>
      </c>
      <c r="F232" s="71">
        <f t="shared" si="86"/>
        <v>0</v>
      </c>
      <c r="G232" s="71">
        <f t="shared" si="86"/>
        <v>0</v>
      </c>
      <c r="H232" s="71">
        <f t="shared" si="86"/>
        <v>1</v>
      </c>
      <c r="I232" s="71">
        <f t="shared" si="86"/>
        <v>0</v>
      </c>
      <c r="J232" s="71">
        <f t="shared" si="86"/>
        <v>1</v>
      </c>
      <c r="K232" s="71">
        <f t="shared" si="86"/>
        <v>0</v>
      </c>
      <c r="L232" s="71">
        <f t="shared" si="86"/>
        <v>0</v>
      </c>
      <c r="M232" s="71">
        <f t="shared" si="86"/>
        <v>0</v>
      </c>
      <c r="N232" s="71">
        <f t="shared" si="86"/>
        <v>0</v>
      </c>
      <c r="O232" s="71">
        <f t="shared" si="86"/>
        <v>0</v>
      </c>
      <c r="P232" s="203"/>
      <c r="Q232" s="71">
        <f t="shared" si="87"/>
        <v>1</v>
      </c>
      <c r="R232" s="176"/>
      <c r="S232" s="103">
        <f t="shared" si="88"/>
        <v>0</v>
      </c>
      <c r="T232" s="252"/>
      <c r="U232" s="56" t="str">
        <f t="shared" si="89"/>
        <v>G1.2</v>
      </c>
      <c r="V232" s="57" t="str">
        <f t="shared" si="89"/>
        <v>Operating and maintenance cost.</v>
      </c>
      <c r="W232" s="80"/>
      <c r="X232" s="81"/>
      <c r="Y232" s="110"/>
      <c r="Z232" s="46" t="str">
        <f t="shared" ref="Z232:Z238" si="92">AB232</f>
        <v>G1.2</v>
      </c>
      <c r="AA232" s="60" t="str">
        <f t="shared" si="90"/>
        <v>Operating and maintenance cost.</v>
      </c>
      <c r="AB232" s="48" t="s">
        <v>475</v>
      </c>
      <c r="AC232" s="111" t="s">
        <v>476</v>
      </c>
      <c r="AD232" s="112" t="str">
        <f t="shared" si="91"/>
        <v>G1.2</v>
      </c>
      <c r="AE232" s="75" t="s">
        <v>476</v>
      </c>
      <c r="AF232" s="4"/>
      <c r="AG232" s="4"/>
      <c r="AH232" s="4"/>
      <c r="AI232" s="5"/>
      <c r="AJ232" s="5"/>
      <c r="AK232" s="5"/>
      <c r="AL232" s="5"/>
    </row>
    <row r="233" spans="1:38" ht="15.75" hidden="1" customHeight="1" outlineLevel="1">
      <c r="A233" s="68">
        <f t="shared" si="86"/>
        <v>1</v>
      </c>
      <c r="B233" s="69">
        <f t="shared" si="86"/>
        <v>0</v>
      </c>
      <c r="C233" s="68">
        <f t="shared" si="86"/>
        <v>1</v>
      </c>
      <c r="D233" s="68">
        <f t="shared" si="86"/>
        <v>0</v>
      </c>
      <c r="E233" s="71">
        <f t="shared" si="86"/>
        <v>0</v>
      </c>
      <c r="F233" s="71">
        <f t="shared" si="86"/>
        <v>0</v>
      </c>
      <c r="G233" s="71">
        <f t="shared" si="86"/>
        <v>0</v>
      </c>
      <c r="H233" s="71">
        <f t="shared" si="86"/>
        <v>1</v>
      </c>
      <c r="I233" s="71">
        <f t="shared" si="86"/>
        <v>0</v>
      </c>
      <c r="J233" s="71">
        <f t="shared" si="86"/>
        <v>1</v>
      </c>
      <c r="K233" s="71">
        <f t="shared" si="86"/>
        <v>0</v>
      </c>
      <c r="L233" s="71">
        <f t="shared" si="86"/>
        <v>0</v>
      </c>
      <c r="M233" s="71">
        <f t="shared" si="86"/>
        <v>0</v>
      </c>
      <c r="N233" s="71">
        <f t="shared" si="86"/>
        <v>0</v>
      </c>
      <c r="O233" s="71">
        <f t="shared" si="86"/>
        <v>0</v>
      </c>
      <c r="P233" s="203"/>
      <c r="Q233" s="71">
        <f t="shared" si="87"/>
        <v>1</v>
      </c>
      <c r="R233" s="176"/>
      <c r="S233" s="103">
        <f t="shared" si="88"/>
        <v>0</v>
      </c>
      <c r="T233" s="252"/>
      <c r="U233" s="56" t="str">
        <f t="shared" si="89"/>
        <v>G1.3</v>
      </c>
      <c r="V233" s="57" t="str">
        <f t="shared" si="89"/>
        <v>Life-cycle cost.</v>
      </c>
      <c r="W233" s="80"/>
      <c r="X233" s="81"/>
      <c r="Y233" s="110"/>
      <c r="Z233" s="46" t="str">
        <f t="shared" si="92"/>
        <v>G1.3</v>
      </c>
      <c r="AA233" s="60" t="str">
        <f t="shared" si="90"/>
        <v>Life-cycle cost.</v>
      </c>
      <c r="AB233" s="48" t="s">
        <v>477</v>
      </c>
      <c r="AC233" s="111" t="s">
        <v>478</v>
      </c>
      <c r="AD233" s="112" t="str">
        <f>$AB233</f>
        <v>G1.3</v>
      </c>
      <c r="AE233" s="75" t="s">
        <v>478</v>
      </c>
      <c r="AF233" s="4"/>
      <c r="AG233" s="4"/>
      <c r="AH233" s="4"/>
      <c r="AI233" s="5"/>
      <c r="AJ233" s="5"/>
      <c r="AK233" s="5"/>
      <c r="AL233" s="5"/>
    </row>
    <row r="234" spans="1:38" s="197" customFormat="1" ht="15.75" hidden="1" customHeight="1" outlineLevel="1">
      <c r="A234" s="68">
        <f t="shared" si="86"/>
        <v>1</v>
      </c>
      <c r="B234" s="69">
        <f t="shared" si="86"/>
        <v>0</v>
      </c>
      <c r="C234" s="68">
        <f t="shared" si="86"/>
        <v>1</v>
      </c>
      <c r="D234" s="68">
        <f t="shared" si="86"/>
        <v>0</v>
      </c>
      <c r="E234" s="71">
        <f t="shared" si="86"/>
        <v>0</v>
      </c>
      <c r="F234" s="71">
        <f t="shared" si="86"/>
        <v>0</v>
      </c>
      <c r="G234" s="71">
        <f t="shared" si="86"/>
        <v>0</v>
      </c>
      <c r="H234" s="71">
        <f t="shared" si="86"/>
        <v>1</v>
      </c>
      <c r="I234" s="71">
        <f t="shared" si="86"/>
        <v>0</v>
      </c>
      <c r="J234" s="71">
        <f t="shared" si="86"/>
        <v>1</v>
      </c>
      <c r="K234" s="71">
        <f t="shared" si="86"/>
        <v>0</v>
      </c>
      <c r="L234" s="71">
        <f t="shared" si="86"/>
        <v>0</v>
      </c>
      <c r="M234" s="71">
        <f t="shared" si="86"/>
        <v>0</v>
      </c>
      <c r="N234" s="71">
        <f t="shared" si="86"/>
        <v>0</v>
      </c>
      <c r="O234" s="71">
        <f t="shared" si="86"/>
        <v>0</v>
      </c>
      <c r="P234" s="203"/>
      <c r="Q234" s="71">
        <f t="shared" si="87"/>
        <v>1</v>
      </c>
      <c r="R234" s="71">
        <f>IF($R$229=1,1,0)</f>
        <v>0</v>
      </c>
      <c r="S234" s="103">
        <f t="shared" si="88"/>
        <v>0</v>
      </c>
      <c r="T234" s="252"/>
      <c r="U234" s="56" t="str">
        <f t="shared" si="89"/>
        <v>G1.4</v>
      </c>
      <c r="V234" s="57" t="str">
        <f t="shared" si="89"/>
        <v>Investment risk</v>
      </c>
      <c r="W234" s="80"/>
      <c r="X234" s="81"/>
      <c r="Y234" s="110"/>
      <c r="Z234" s="46" t="str">
        <f t="shared" si="92"/>
        <v>G1.4</v>
      </c>
      <c r="AA234" s="60" t="str">
        <f t="shared" si="90"/>
        <v>Investment risk</v>
      </c>
      <c r="AB234" s="48" t="s">
        <v>479</v>
      </c>
      <c r="AC234" s="111" t="s">
        <v>480</v>
      </c>
      <c r="AD234" s="112" t="str">
        <f>$AB234</f>
        <v>G1.4</v>
      </c>
      <c r="AE234" s="75" t="s">
        <v>480</v>
      </c>
      <c r="AF234" s="4"/>
      <c r="AG234" s="4"/>
      <c r="AH234" s="4"/>
      <c r="AI234" s="4"/>
      <c r="AJ234" s="4"/>
      <c r="AK234" s="4"/>
      <c r="AL234" s="4"/>
    </row>
    <row r="235" spans="1:38" ht="15.75" hidden="1" customHeight="1" outlineLevel="1">
      <c r="A235" s="68">
        <f t="shared" si="86"/>
        <v>1</v>
      </c>
      <c r="B235" s="69">
        <f t="shared" si="86"/>
        <v>0</v>
      </c>
      <c r="C235" s="68">
        <f t="shared" si="86"/>
        <v>1</v>
      </c>
      <c r="D235" s="68">
        <f t="shared" si="86"/>
        <v>0</v>
      </c>
      <c r="E235" s="71">
        <f t="shared" si="86"/>
        <v>0</v>
      </c>
      <c r="F235" s="71">
        <f t="shared" si="86"/>
        <v>0</v>
      </c>
      <c r="G235" s="71">
        <f t="shared" si="86"/>
        <v>0</v>
      </c>
      <c r="H235" s="71">
        <f t="shared" si="86"/>
        <v>1</v>
      </c>
      <c r="I235" s="71">
        <f t="shared" si="86"/>
        <v>0</v>
      </c>
      <c r="J235" s="71">
        <f t="shared" si="86"/>
        <v>1</v>
      </c>
      <c r="K235" s="71">
        <f t="shared" si="86"/>
        <v>0</v>
      </c>
      <c r="L235" s="71">
        <f t="shared" si="86"/>
        <v>0</v>
      </c>
      <c r="M235" s="71">
        <f t="shared" si="86"/>
        <v>0</v>
      </c>
      <c r="N235" s="71">
        <f t="shared" si="86"/>
        <v>0</v>
      </c>
      <c r="O235" s="71">
        <f t="shared" si="86"/>
        <v>0</v>
      </c>
      <c r="P235" s="203"/>
      <c r="Q235" s="71">
        <f t="shared" si="87"/>
        <v>1</v>
      </c>
      <c r="R235" s="176"/>
      <c r="S235" s="103">
        <f t="shared" si="88"/>
        <v>0</v>
      </c>
      <c r="T235" s="252"/>
      <c r="U235" s="56" t="str">
        <f t="shared" si="89"/>
        <v>G1.5</v>
      </c>
      <c r="V235" s="57" t="str">
        <f t="shared" si="89"/>
        <v>Affordability of residential rental or cost levels.</v>
      </c>
      <c r="W235" s="80"/>
      <c r="X235" s="81"/>
      <c r="Y235" s="110"/>
      <c r="Z235" s="46" t="str">
        <f t="shared" si="92"/>
        <v>G1.5</v>
      </c>
      <c r="AA235" s="60" t="str">
        <f t="shared" si="90"/>
        <v>Affordability of residential rental or cost levels.</v>
      </c>
      <c r="AB235" s="48" t="s">
        <v>481</v>
      </c>
      <c r="AC235" s="111" t="s">
        <v>482</v>
      </c>
      <c r="AD235" s="112" t="str">
        <f t="shared" si="91"/>
        <v>G1.5</v>
      </c>
      <c r="AE235" s="75" t="s">
        <v>482</v>
      </c>
      <c r="AF235" s="4"/>
      <c r="AG235" s="4"/>
      <c r="AH235" s="4"/>
      <c r="AI235" s="5"/>
      <c r="AJ235" s="5"/>
      <c r="AK235" s="5"/>
      <c r="AL235" s="5"/>
    </row>
    <row r="236" spans="1:38" ht="14" hidden="1" customHeight="1" outlineLevel="1">
      <c r="A236" s="68">
        <f t="shared" si="86"/>
        <v>1</v>
      </c>
      <c r="B236" s="69">
        <f t="shared" si="86"/>
        <v>0</v>
      </c>
      <c r="C236" s="68">
        <f t="shared" si="86"/>
        <v>1</v>
      </c>
      <c r="D236" s="68">
        <f t="shared" si="86"/>
        <v>0</v>
      </c>
      <c r="E236" s="71">
        <f t="shared" si="86"/>
        <v>0</v>
      </c>
      <c r="F236" s="71">
        <f t="shared" si="86"/>
        <v>0</v>
      </c>
      <c r="G236" s="71">
        <f t="shared" si="86"/>
        <v>0</v>
      </c>
      <c r="H236" s="71">
        <f t="shared" si="86"/>
        <v>1</v>
      </c>
      <c r="I236" s="71">
        <f t="shared" si="86"/>
        <v>0</v>
      </c>
      <c r="J236" s="71">
        <f t="shared" si="86"/>
        <v>1</v>
      </c>
      <c r="K236" s="71">
        <f t="shared" si="86"/>
        <v>0</v>
      </c>
      <c r="L236" s="71">
        <f t="shared" si="86"/>
        <v>0</v>
      </c>
      <c r="M236" s="71">
        <f t="shared" si="86"/>
        <v>0</v>
      </c>
      <c r="N236" s="71">
        <f t="shared" si="86"/>
        <v>0</v>
      </c>
      <c r="O236" s="71">
        <f t="shared" si="86"/>
        <v>0</v>
      </c>
      <c r="P236" s="106"/>
      <c r="Q236" s="176"/>
      <c r="R236" s="71">
        <f>IF($R$229=1,1,0)</f>
        <v>0</v>
      </c>
      <c r="S236" s="143">
        <f t="shared" si="88"/>
        <v>0</v>
      </c>
      <c r="T236" s="252"/>
      <c r="U236" s="56" t="str">
        <f t="shared" si="89"/>
        <v>G1.6</v>
      </c>
      <c r="V236" s="57" t="str">
        <f t="shared" si="89"/>
        <v>Impact of project on land values of adjacent properties.</v>
      </c>
      <c r="W236" s="80"/>
      <c r="X236" s="81"/>
      <c r="Y236" s="110"/>
      <c r="Z236" s="46" t="str">
        <f t="shared" si="92"/>
        <v>G1.6</v>
      </c>
      <c r="AA236" s="60" t="str">
        <f t="shared" si="90"/>
        <v>Impact of project on land values of adjacent properties.</v>
      </c>
      <c r="AB236" s="48" t="s">
        <v>483</v>
      </c>
      <c r="AC236" s="111" t="s">
        <v>484</v>
      </c>
      <c r="AD236" s="112" t="str">
        <f>$AB236</f>
        <v>G1.6</v>
      </c>
      <c r="AE236" s="75" t="s">
        <v>484</v>
      </c>
      <c r="AF236" s="4"/>
      <c r="AG236" s="4"/>
      <c r="AH236" s="4"/>
      <c r="AI236" s="5"/>
      <c r="AJ236" s="5"/>
      <c r="AK236" s="5"/>
      <c r="AL236" s="5"/>
    </row>
    <row r="237" spans="1:38" ht="15" hidden="1" customHeight="1" outlineLevel="1">
      <c r="A237" s="68">
        <f t="shared" si="86"/>
        <v>1</v>
      </c>
      <c r="B237" s="69">
        <f t="shared" si="86"/>
        <v>0</v>
      </c>
      <c r="C237" s="68">
        <f t="shared" si="86"/>
        <v>1</v>
      </c>
      <c r="D237" s="68">
        <f t="shared" si="86"/>
        <v>0</v>
      </c>
      <c r="E237" s="71">
        <f t="shared" si="86"/>
        <v>0</v>
      </c>
      <c r="F237" s="71">
        <f t="shared" si="86"/>
        <v>0</v>
      </c>
      <c r="G237" s="71">
        <f t="shared" si="86"/>
        <v>0</v>
      </c>
      <c r="H237" s="71">
        <f t="shared" si="86"/>
        <v>1</v>
      </c>
      <c r="I237" s="71">
        <f t="shared" si="86"/>
        <v>0</v>
      </c>
      <c r="J237" s="71">
        <f t="shared" si="86"/>
        <v>1</v>
      </c>
      <c r="K237" s="71">
        <f t="shared" si="86"/>
        <v>0</v>
      </c>
      <c r="L237" s="71">
        <f t="shared" si="86"/>
        <v>0</v>
      </c>
      <c r="M237" s="71">
        <f t="shared" si="86"/>
        <v>0</v>
      </c>
      <c r="N237" s="71">
        <f t="shared" si="86"/>
        <v>0</v>
      </c>
      <c r="O237" s="71">
        <f t="shared" si="86"/>
        <v>0</v>
      </c>
      <c r="P237" s="203"/>
      <c r="Q237" s="176"/>
      <c r="R237" s="71">
        <f>IF($R$229=1,1,0)</f>
        <v>0</v>
      </c>
      <c r="S237" s="103">
        <f t="shared" si="88"/>
        <v>0</v>
      </c>
      <c r="T237" s="252"/>
      <c r="U237" s="56" t="str">
        <f t="shared" si="89"/>
        <v>G1.7</v>
      </c>
      <c r="V237" s="57" t="str">
        <f t="shared" si="89"/>
        <v>Impact of construction and operations on the local economy.</v>
      </c>
      <c r="W237" s="80"/>
      <c r="X237" s="81"/>
      <c r="Y237" s="110"/>
      <c r="Z237" s="46" t="str">
        <f t="shared" si="92"/>
        <v>G1.7</v>
      </c>
      <c r="AA237" s="60" t="str">
        <f t="shared" si="90"/>
        <v>Impact of construction and operations on the local economy.</v>
      </c>
      <c r="AB237" s="48" t="s">
        <v>485</v>
      </c>
      <c r="AC237" s="111" t="s">
        <v>486</v>
      </c>
      <c r="AD237" s="112" t="str">
        <f t="shared" si="91"/>
        <v>G1.7</v>
      </c>
      <c r="AE237" s="75" t="s">
        <v>486</v>
      </c>
      <c r="AF237" s="4"/>
      <c r="AG237" s="4"/>
      <c r="AH237" s="4"/>
      <c r="AI237" s="5"/>
      <c r="AJ237" s="5"/>
      <c r="AK237" s="5"/>
      <c r="AL237" s="5"/>
    </row>
    <row r="238" spans="1:38" s="197" customFormat="1" ht="15.75" hidden="1" customHeight="1" outlineLevel="1" thickBot="1">
      <c r="A238" s="113">
        <f t="shared" si="86"/>
        <v>1</v>
      </c>
      <c r="B238" s="114">
        <f t="shared" si="86"/>
        <v>0</v>
      </c>
      <c r="C238" s="113">
        <f t="shared" si="86"/>
        <v>1</v>
      </c>
      <c r="D238" s="113">
        <f t="shared" si="86"/>
        <v>0</v>
      </c>
      <c r="E238" s="115">
        <f t="shared" si="86"/>
        <v>0</v>
      </c>
      <c r="F238" s="115">
        <f t="shared" si="86"/>
        <v>0</v>
      </c>
      <c r="G238" s="115">
        <f t="shared" si="86"/>
        <v>0</v>
      </c>
      <c r="H238" s="115">
        <f t="shared" si="86"/>
        <v>1</v>
      </c>
      <c r="I238" s="115">
        <f t="shared" si="86"/>
        <v>0</v>
      </c>
      <c r="J238" s="115">
        <f t="shared" si="86"/>
        <v>1</v>
      </c>
      <c r="K238" s="115">
        <f t="shared" si="86"/>
        <v>0</v>
      </c>
      <c r="L238" s="115">
        <f t="shared" si="86"/>
        <v>0</v>
      </c>
      <c r="M238" s="115">
        <f t="shared" si="86"/>
        <v>0</v>
      </c>
      <c r="N238" s="115">
        <f t="shared" si="86"/>
        <v>0</v>
      </c>
      <c r="O238" s="115">
        <f t="shared" si="86"/>
        <v>0</v>
      </c>
      <c r="P238" s="221"/>
      <c r="Q238" s="176"/>
      <c r="R238" s="176"/>
      <c r="S238" s="222">
        <f t="shared" si="88"/>
        <v>0</v>
      </c>
      <c r="T238" s="252"/>
      <c r="U238" s="56" t="str">
        <f t="shared" si="89"/>
        <v>G1.8</v>
      </c>
      <c r="V238" s="57" t="str">
        <f t="shared" si="89"/>
        <v>Economic viability of commercial occupancies.</v>
      </c>
      <c r="W238" s="80"/>
      <c r="X238" s="223"/>
      <c r="Y238" s="224"/>
      <c r="Z238" s="225" t="str">
        <f t="shared" si="92"/>
        <v>G1.8</v>
      </c>
      <c r="AA238" s="226" t="str">
        <f t="shared" si="90"/>
        <v>Economic viability of commercial occupancies.</v>
      </c>
      <c r="AB238" s="227" t="s">
        <v>487</v>
      </c>
      <c r="AC238" s="228" t="s">
        <v>488</v>
      </c>
      <c r="AD238" s="229" t="str">
        <f t="shared" si="91"/>
        <v>G1.8</v>
      </c>
      <c r="AE238" s="91" t="s">
        <v>488</v>
      </c>
      <c r="AF238" s="4"/>
      <c r="AG238" s="4"/>
      <c r="AH238" s="4"/>
      <c r="AI238" s="4"/>
      <c r="AJ238" s="4"/>
      <c r="AK238" s="4"/>
      <c r="AL238" s="4"/>
    </row>
    <row r="239" spans="1:38" collapsed="1">
      <c r="A239" s="230"/>
      <c r="B239" s="230"/>
      <c r="C239" s="230"/>
      <c r="D239" s="230"/>
      <c r="E239" s="230"/>
      <c r="F239" s="230"/>
      <c r="G239" s="230"/>
      <c r="H239" s="230"/>
      <c r="I239" s="230"/>
      <c r="J239" s="230"/>
      <c r="K239" s="230"/>
      <c r="L239" s="230"/>
      <c r="M239" s="230"/>
      <c r="N239" s="230"/>
      <c r="O239" s="230"/>
      <c r="P239" s="230"/>
      <c r="Q239" s="230"/>
      <c r="R239" s="230"/>
      <c r="S239" s="230"/>
      <c r="T239" s="231"/>
      <c r="U239" s="231"/>
      <c r="V239" s="232"/>
      <c r="W239" s="233"/>
      <c r="X239" s="4"/>
      <c r="Y239" s="4"/>
      <c r="Z239" s="4"/>
      <c r="AA239" s="234"/>
      <c r="AB239" s="19"/>
      <c r="AC239" s="235"/>
      <c r="AD239" s="21"/>
      <c r="AE239" s="20"/>
      <c r="AF239" s="4"/>
      <c r="AG239" s="4"/>
      <c r="AH239" s="4"/>
      <c r="AI239" s="5"/>
      <c r="AJ239" s="5"/>
      <c r="AK239" s="5"/>
      <c r="AL239" s="5"/>
    </row>
    <row r="240" spans="1:38" ht="18.75" customHeight="1">
      <c r="A240" s="4"/>
      <c r="B240" s="4"/>
      <c r="C240" s="4"/>
      <c r="D240" s="4"/>
      <c r="E240" s="4"/>
      <c r="F240" s="4"/>
      <c r="G240" s="4"/>
      <c r="H240" s="4"/>
      <c r="I240" s="4"/>
      <c r="J240" s="4"/>
      <c r="K240" s="4"/>
      <c r="L240" s="4"/>
      <c r="M240" s="5"/>
      <c r="N240" s="5"/>
      <c r="O240" s="5"/>
      <c r="P240" s="175"/>
      <c r="Q240" s="175"/>
      <c r="R240" s="175"/>
      <c r="S240" s="175"/>
      <c r="T240" s="4"/>
      <c r="U240" s="236">
        <f>COUNTA(V12:V239)-COUNTIF(V12:V239,"N.A.")</f>
        <v>191</v>
      </c>
      <c r="V240" s="237" t="str">
        <f>"Total potentially active low-level parameters = "&amp;U240</f>
        <v>Total potentially active low-level parameters = 191</v>
      </c>
      <c r="W240" s="237"/>
      <c r="X240" s="4"/>
      <c r="Y240" s="4"/>
      <c r="Z240" s="4"/>
      <c r="AA240" s="18"/>
      <c r="AB240" s="19"/>
      <c r="AC240" s="20"/>
      <c r="AD240" s="21"/>
      <c r="AE240" s="20"/>
      <c r="AF240" s="4"/>
      <c r="AG240" s="4"/>
      <c r="AH240" s="4"/>
      <c r="AI240" s="5"/>
      <c r="AJ240" s="5"/>
      <c r="AK240" s="5"/>
      <c r="AL240" s="5"/>
    </row>
    <row r="241" spans="1:38" ht="18.75" customHeight="1">
      <c r="A241" s="4"/>
      <c r="B241" s="4"/>
      <c r="C241" s="4"/>
      <c r="D241" s="4"/>
      <c r="E241" s="4"/>
      <c r="F241" s="4"/>
      <c r="G241" s="4"/>
      <c r="H241" s="4"/>
      <c r="I241" s="4"/>
      <c r="J241" s="4"/>
      <c r="K241" s="4"/>
      <c r="L241" s="4"/>
      <c r="M241" s="5"/>
      <c r="N241" s="5"/>
      <c r="O241" s="5"/>
      <c r="P241" s="5"/>
      <c r="Q241" s="5"/>
      <c r="R241" s="5"/>
      <c r="S241" s="5"/>
      <c r="T241" s="4"/>
      <c r="U241" s="4"/>
      <c r="V241" s="4"/>
      <c r="W241" s="4"/>
      <c r="X241" s="4"/>
      <c r="Y241" s="4"/>
      <c r="Z241" s="4"/>
      <c r="AA241" s="18"/>
      <c r="AB241" s="19"/>
      <c r="AC241" s="20"/>
      <c r="AD241" s="21"/>
      <c r="AE241" s="20"/>
      <c r="AF241" s="4"/>
      <c r="AG241" s="4"/>
      <c r="AH241" s="4"/>
      <c r="AI241" s="5"/>
      <c r="AJ241" s="5"/>
      <c r="AK241" s="5"/>
      <c r="AL241" s="5"/>
    </row>
    <row r="242" spans="1:38">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18"/>
      <c r="AB242" s="19"/>
      <c r="AC242" s="20"/>
      <c r="AD242" s="21"/>
      <c r="AE242" s="20"/>
      <c r="AF242" s="4"/>
      <c r="AG242" s="4"/>
      <c r="AH242" s="4"/>
      <c r="AI242" s="5"/>
      <c r="AJ242" s="5"/>
      <c r="AK242" s="5"/>
      <c r="AL242" s="5"/>
    </row>
    <row r="243" spans="1:38">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18"/>
      <c r="AB243" s="19"/>
      <c r="AC243" s="20"/>
      <c r="AD243" s="21"/>
      <c r="AE243" s="20"/>
      <c r="AF243" s="4"/>
      <c r="AG243" s="4"/>
      <c r="AH243" s="4"/>
      <c r="AI243" s="5"/>
      <c r="AJ243" s="5"/>
      <c r="AK243" s="5"/>
      <c r="AL243" s="5"/>
    </row>
    <row r="244" spans="1:38">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18"/>
      <c r="AB244" s="19"/>
      <c r="AC244" s="20"/>
      <c r="AD244" s="21"/>
      <c r="AE244" s="20"/>
      <c r="AF244" s="4"/>
      <c r="AG244" s="4"/>
      <c r="AH244" s="4"/>
      <c r="AI244" s="5"/>
      <c r="AJ244" s="5"/>
      <c r="AK244" s="5"/>
      <c r="AL244" s="5"/>
    </row>
    <row r="245" spans="1:38">
      <c r="A245" s="4"/>
      <c r="B245" s="4"/>
      <c r="C245" s="4"/>
      <c r="D245" s="4"/>
      <c r="E245" s="4"/>
      <c r="F245" s="4"/>
      <c r="G245" s="4"/>
      <c r="H245" s="4"/>
      <c r="I245" s="4"/>
      <c r="J245" s="4"/>
      <c r="K245" s="4"/>
      <c r="L245" s="4"/>
      <c r="M245" s="4"/>
      <c r="N245" s="4"/>
      <c r="O245" s="4"/>
      <c r="P245" s="4"/>
      <c r="Q245" s="4"/>
      <c r="R245" s="4"/>
      <c r="S245" s="4"/>
      <c r="T245" s="238"/>
      <c r="U245" s="238"/>
      <c r="V245" s="233"/>
      <c r="W245" s="233"/>
      <c r="X245" s="4"/>
      <c r="Y245" s="4"/>
      <c r="Z245" s="4"/>
      <c r="AA245" s="18"/>
      <c r="AB245" s="19"/>
      <c r="AC245" s="20"/>
      <c r="AD245" s="21"/>
      <c r="AE245" s="20"/>
      <c r="AF245" s="4"/>
      <c r="AG245" s="4"/>
      <c r="AH245" s="4"/>
      <c r="AI245" s="5"/>
      <c r="AJ245" s="5"/>
      <c r="AK245" s="5"/>
      <c r="AL245" s="5"/>
    </row>
    <row r="246" spans="1:38">
      <c r="A246" s="4"/>
      <c r="B246" s="4"/>
      <c r="C246" s="4"/>
      <c r="D246" s="4"/>
      <c r="E246" s="4"/>
      <c r="F246" s="4"/>
      <c r="G246" s="4"/>
      <c r="H246" s="4"/>
      <c r="I246" s="4"/>
      <c r="J246" s="4"/>
      <c r="K246" s="4"/>
      <c r="L246" s="4"/>
      <c r="M246" s="4"/>
      <c r="N246" s="4"/>
      <c r="O246" s="4"/>
      <c r="P246" s="4"/>
      <c r="Q246" s="4"/>
      <c r="R246" s="4"/>
      <c r="S246" s="4"/>
      <c r="T246" s="238"/>
      <c r="U246" s="238"/>
      <c r="V246" s="233"/>
      <c r="W246" s="233"/>
      <c r="X246" s="4"/>
      <c r="Y246" s="4"/>
      <c r="Z246" s="4"/>
      <c r="AA246" s="18"/>
      <c r="AB246" s="19"/>
      <c r="AC246" s="20"/>
      <c r="AD246" s="21"/>
      <c r="AE246" s="20"/>
      <c r="AF246" s="4"/>
      <c r="AG246" s="4"/>
      <c r="AH246" s="4"/>
      <c r="AI246" s="5"/>
      <c r="AJ246" s="5"/>
      <c r="AK246" s="5"/>
      <c r="AL246" s="5"/>
    </row>
    <row r="247" spans="1:38">
      <c r="A247" s="4"/>
      <c r="B247" s="4"/>
      <c r="C247" s="4"/>
      <c r="D247" s="4"/>
      <c r="E247" s="4"/>
      <c r="F247" s="4"/>
      <c r="G247" s="4"/>
      <c r="H247" s="4"/>
      <c r="I247" s="4"/>
      <c r="J247" s="4"/>
      <c r="K247" s="4"/>
      <c r="L247" s="4"/>
      <c r="M247" s="4"/>
      <c r="N247" s="4"/>
      <c r="O247" s="4"/>
      <c r="P247" s="4"/>
      <c r="Q247" s="4"/>
      <c r="R247" s="4"/>
      <c r="S247" s="4"/>
      <c r="T247" s="238"/>
      <c r="U247" s="238"/>
      <c r="V247" s="233"/>
      <c r="W247" s="233"/>
      <c r="X247" s="4"/>
      <c r="Y247" s="4"/>
      <c r="Z247" s="4"/>
      <c r="AA247" s="18"/>
      <c r="AB247" s="19"/>
      <c r="AC247" s="20"/>
      <c r="AD247" s="21"/>
      <c r="AE247" s="20"/>
      <c r="AF247" s="4"/>
      <c r="AG247" s="4"/>
      <c r="AH247" s="4"/>
      <c r="AI247" s="5"/>
      <c r="AJ247" s="5"/>
      <c r="AK247" s="5"/>
      <c r="AL247" s="5"/>
    </row>
    <row r="248" spans="1:38">
      <c r="A248" s="4"/>
      <c r="B248" s="4"/>
      <c r="C248" s="4"/>
      <c r="D248" s="4"/>
      <c r="E248" s="4"/>
      <c r="F248" s="4"/>
      <c r="G248" s="4"/>
      <c r="H248" s="4"/>
      <c r="I248" s="4"/>
      <c r="J248" s="4"/>
      <c r="K248" s="4"/>
      <c r="L248" s="4"/>
      <c r="M248" s="4"/>
      <c r="N248" s="4"/>
      <c r="O248" s="4"/>
      <c r="P248" s="4"/>
      <c r="Q248" s="4"/>
      <c r="R248" s="4"/>
      <c r="S248" s="4"/>
      <c r="T248" s="238"/>
      <c r="U248" s="238"/>
      <c r="V248" s="233"/>
      <c r="W248" s="233"/>
      <c r="X248" s="4"/>
      <c r="Y248" s="4"/>
      <c r="Z248" s="4"/>
      <c r="AA248" s="18"/>
      <c r="AB248" s="19"/>
      <c r="AC248" s="20"/>
      <c r="AD248" s="21"/>
      <c r="AE248" s="20"/>
      <c r="AF248" s="4"/>
      <c r="AG248" s="4"/>
      <c r="AH248" s="4"/>
      <c r="AI248" s="5"/>
      <c r="AJ248" s="5"/>
      <c r="AK248" s="5"/>
      <c r="AL248" s="5"/>
    </row>
    <row r="249" spans="1:38">
      <c r="A249" s="4"/>
      <c r="B249" s="4"/>
      <c r="C249" s="4"/>
      <c r="D249" s="4"/>
      <c r="E249" s="4"/>
      <c r="F249" s="4"/>
      <c r="G249" s="4"/>
      <c r="H249" s="4"/>
      <c r="I249" s="4"/>
      <c r="J249" s="4"/>
      <c r="K249" s="4"/>
      <c r="L249" s="4"/>
      <c r="M249" s="4"/>
      <c r="N249" s="4"/>
      <c r="O249" s="4"/>
      <c r="P249" s="4"/>
      <c r="Q249" s="4"/>
      <c r="R249" s="4"/>
      <c r="S249" s="4"/>
      <c r="T249" s="238"/>
      <c r="U249" s="238"/>
      <c r="V249" s="233"/>
      <c r="W249" s="233"/>
      <c r="X249" s="4"/>
      <c r="Y249" s="4"/>
      <c r="Z249" s="4"/>
      <c r="AA249" s="18"/>
      <c r="AB249" s="19"/>
      <c r="AC249" s="20"/>
      <c r="AD249" s="21"/>
      <c r="AE249" s="20"/>
      <c r="AF249" s="4"/>
      <c r="AG249" s="4"/>
      <c r="AH249" s="4"/>
      <c r="AI249" s="5"/>
      <c r="AJ249" s="5"/>
      <c r="AK249" s="5"/>
      <c r="AL249" s="5"/>
    </row>
    <row r="250" spans="1:38">
      <c r="A250" s="4"/>
      <c r="B250" s="4"/>
      <c r="C250" s="4"/>
      <c r="D250" s="4"/>
      <c r="E250" s="4"/>
      <c r="F250" s="4"/>
      <c r="G250" s="4"/>
      <c r="H250" s="4"/>
      <c r="I250" s="4"/>
      <c r="J250" s="4"/>
      <c r="K250" s="4"/>
      <c r="L250" s="4"/>
      <c r="M250" s="4"/>
      <c r="N250" s="4"/>
      <c r="O250" s="4"/>
      <c r="P250" s="4"/>
      <c r="Q250" s="4"/>
      <c r="R250" s="4"/>
      <c r="S250" s="4"/>
      <c r="T250" s="238"/>
      <c r="U250" s="238"/>
      <c r="V250" s="233"/>
      <c r="W250" s="233"/>
      <c r="X250" s="4"/>
      <c r="Y250" s="4"/>
      <c r="Z250" s="4"/>
      <c r="AA250" s="18"/>
      <c r="AB250" s="19"/>
      <c r="AC250" s="20"/>
      <c r="AD250" s="21"/>
      <c r="AE250" s="20"/>
      <c r="AF250" s="4"/>
      <c r="AG250" s="4"/>
      <c r="AH250" s="4"/>
      <c r="AI250" s="5"/>
      <c r="AJ250" s="5"/>
      <c r="AK250" s="5"/>
      <c r="AL250" s="5"/>
    </row>
    <row r="251" spans="1:38">
      <c r="A251" s="4"/>
      <c r="B251" s="4"/>
      <c r="C251" s="4"/>
      <c r="D251" s="4"/>
      <c r="E251" s="4"/>
      <c r="F251" s="4"/>
      <c r="G251" s="4"/>
      <c r="H251" s="4"/>
      <c r="I251" s="4"/>
      <c r="J251" s="4"/>
      <c r="K251" s="4"/>
      <c r="L251" s="4"/>
      <c r="M251" s="4"/>
      <c r="N251" s="4"/>
      <c r="O251" s="4"/>
      <c r="P251" s="4"/>
      <c r="Q251" s="4"/>
      <c r="R251" s="4"/>
      <c r="S251" s="4"/>
      <c r="T251" s="238"/>
      <c r="U251" s="238"/>
      <c r="V251" s="233"/>
      <c r="W251" s="233"/>
      <c r="X251" s="4"/>
      <c r="Y251" s="4"/>
      <c r="Z251" s="4"/>
      <c r="AA251" s="18"/>
      <c r="AB251" s="19"/>
      <c r="AC251" s="20"/>
      <c r="AD251" s="21"/>
      <c r="AE251" s="20"/>
      <c r="AF251" s="4"/>
      <c r="AG251" s="4"/>
      <c r="AH251" s="4"/>
      <c r="AI251" s="5"/>
      <c r="AJ251" s="5"/>
      <c r="AK251" s="5"/>
      <c r="AL251" s="5"/>
    </row>
    <row r="252" spans="1:38">
      <c r="A252" s="4"/>
      <c r="B252" s="4"/>
      <c r="C252" s="4"/>
      <c r="D252" s="4"/>
      <c r="E252" s="4"/>
      <c r="F252" s="4"/>
      <c r="G252" s="4"/>
      <c r="H252" s="4"/>
      <c r="I252" s="4"/>
      <c r="J252" s="4"/>
      <c r="K252" s="4"/>
      <c r="L252" s="4"/>
      <c r="M252" s="4"/>
      <c r="N252" s="4"/>
      <c r="O252" s="4"/>
      <c r="P252" s="4"/>
      <c r="Q252" s="4"/>
      <c r="R252" s="4"/>
      <c r="S252" s="4"/>
      <c r="T252" s="238"/>
      <c r="U252" s="238"/>
      <c r="V252" s="233"/>
      <c r="W252" s="233"/>
      <c r="X252" s="4"/>
      <c r="Y252" s="4"/>
      <c r="Z252" s="4"/>
      <c r="AA252" s="18"/>
      <c r="AB252" s="19"/>
      <c r="AC252" s="20"/>
      <c r="AD252" s="21"/>
      <c r="AE252" s="20"/>
      <c r="AF252" s="4"/>
      <c r="AG252" s="4"/>
      <c r="AH252" s="4"/>
      <c r="AI252" s="5"/>
      <c r="AJ252" s="5"/>
      <c r="AK252" s="5"/>
      <c r="AL252" s="5"/>
    </row>
    <row r="253" spans="1:38">
      <c r="A253" s="4"/>
      <c r="B253" s="4"/>
      <c r="C253" s="4"/>
      <c r="D253" s="4"/>
      <c r="E253" s="4"/>
      <c r="F253" s="4"/>
      <c r="G253" s="4"/>
      <c r="H253" s="4"/>
      <c r="I253" s="4"/>
      <c r="J253" s="4"/>
      <c r="K253" s="4"/>
      <c r="L253" s="4"/>
      <c r="M253" s="4"/>
      <c r="N253" s="4"/>
      <c r="O253" s="4"/>
      <c r="P253" s="4"/>
      <c r="Q253" s="4"/>
      <c r="R253" s="4"/>
      <c r="S253" s="4"/>
      <c r="T253" s="238"/>
      <c r="U253" s="238"/>
      <c r="V253" s="233"/>
      <c r="W253" s="233"/>
      <c r="X253" s="4"/>
      <c r="Y253" s="4"/>
      <c r="Z253" s="4"/>
      <c r="AA253" s="18"/>
      <c r="AB253" s="19"/>
      <c r="AC253" s="20"/>
      <c r="AD253" s="21"/>
      <c r="AE253" s="20"/>
      <c r="AF253" s="4"/>
      <c r="AG253" s="4"/>
      <c r="AH253" s="4"/>
      <c r="AI253" s="5"/>
      <c r="AJ253" s="5"/>
      <c r="AK253" s="5"/>
      <c r="AL253" s="5"/>
    </row>
    <row r="254" spans="1:38">
      <c r="A254" s="4"/>
      <c r="B254" s="4"/>
      <c r="C254" s="4"/>
      <c r="D254" s="4"/>
      <c r="E254" s="4"/>
      <c r="F254" s="4"/>
      <c r="G254" s="4"/>
      <c r="H254" s="4"/>
      <c r="I254" s="4"/>
      <c r="J254" s="4"/>
      <c r="K254" s="4"/>
      <c r="L254" s="4"/>
      <c r="M254" s="4"/>
      <c r="N254" s="4"/>
      <c r="O254" s="4"/>
      <c r="P254" s="4"/>
      <c r="Q254" s="4"/>
      <c r="R254" s="4"/>
      <c r="S254" s="4"/>
      <c r="T254" s="238"/>
      <c r="U254" s="238"/>
      <c r="V254" s="233"/>
      <c r="W254" s="233"/>
      <c r="X254" s="4"/>
      <c r="Y254" s="4"/>
      <c r="Z254" s="4"/>
      <c r="AA254" s="18"/>
      <c r="AB254" s="19"/>
      <c r="AC254" s="20"/>
      <c r="AD254" s="21"/>
      <c r="AE254" s="20"/>
      <c r="AF254" s="4"/>
      <c r="AG254" s="4"/>
      <c r="AH254" s="4"/>
      <c r="AI254" s="5"/>
      <c r="AJ254" s="5"/>
      <c r="AK254" s="5"/>
      <c r="AL254" s="5"/>
    </row>
  </sheetData>
  <sheetProtection formatCells="0" formatRows="0" insertHyperlinks="0" autoFilter="0"/>
  <mergeCells count="81">
    <mergeCell ref="AD1:AE1"/>
    <mergeCell ref="A2:A5"/>
    <mergeCell ref="B2:B5"/>
    <mergeCell ref="C2:O2"/>
    <mergeCell ref="P2:R2"/>
    <mergeCell ref="X2:Y2"/>
    <mergeCell ref="Z2:AA2"/>
    <mergeCell ref="AB2:AC2"/>
    <mergeCell ref="AD2:AE2"/>
    <mergeCell ref="C3:C5"/>
    <mergeCell ref="A1:O1"/>
    <mergeCell ref="P1:R1"/>
    <mergeCell ref="T1:V2"/>
    <mergeCell ref="X1:Y1"/>
    <mergeCell ref="Z1:AA1"/>
    <mergeCell ref="AB1:AC1"/>
    <mergeCell ref="O3:O5"/>
    <mergeCell ref="D3:D5"/>
    <mergeCell ref="E3:E5"/>
    <mergeCell ref="F3:F5"/>
    <mergeCell ref="G3:G5"/>
    <mergeCell ref="H3:H5"/>
    <mergeCell ref="I3:I5"/>
    <mergeCell ref="J3:J5"/>
    <mergeCell ref="K3:K5"/>
    <mergeCell ref="L3:L5"/>
    <mergeCell ref="M3:M5"/>
    <mergeCell ref="N3:N5"/>
    <mergeCell ref="AD3:AE3"/>
    <mergeCell ref="P4:P5"/>
    <mergeCell ref="Q4:Q5"/>
    <mergeCell ref="R4:R5"/>
    <mergeCell ref="S4:S5"/>
    <mergeCell ref="P3:S3"/>
    <mergeCell ref="T3:V5"/>
    <mergeCell ref="X3:Y3"/>
    <mergeCell ref="Z3:AA3"/>
    <mergeCell ref="AB3:AC3"/>
    <mergeCell ref="X4:Y4"/>
    <mergeCell ref="Z4:AA4"/>
    <mergeCell ref="AB4:AC4"/>
    <mergeCell ref="AD4:AE4"/>
    <mergeCell ref="X5:Y5"/>
    <mergeCell ref="Z5:AA5"/>
    <mergeCell ref="AB5:AC5"/>
    <mergeCell ref="U8:V8"/>
    <mergeCell ref="U21:V21"/>
    <mergeCell ref="U31:V31"/>
    <mergeCell ref="T46:V46"/>
    <mergeCell ref="U48:V48"/>
    <mergeCell ref="U124:V124"/>
    <mergeCell ref="U62:V62"/>
    <mergeCell ref="U69:V69"/>
    <mergeCell ref="U86:V86"/>
    <mergeCell ref="U87:V87"/>
    <mergeCell ref="U93:V93"/>
    <mergeCell ref="U96:V96"/>
    <mergeCell ref="U103:V103"/>
    <mergeCell ref="U108:V108"/>
    <mergeCell ref="U109:V109"/>
    <mergeCell ref="U114:V114"/>
    <mergeCell ref="U118:V118"/>
    <mergeCell ref="U191:V191"/>
    <mergeCell ref="U130:V130"/>
    <mergeCell ref="U139:V139"/>
    <mergeCell ref="U140:V140"/>
    <mergeCell ref="U151:V151"/>
    <mergeCell ref="U154:V154"/>
    <mergeCell ref="U158:V158"/>
    <mergeCell ref="U163:V163"/>
    <mergeCell ref="U165:V165"/>
    <mergeCell ref="U166:V166"/>
    <mergeCell ref="U177:V177"/>
    <mergeCell ref="U186:V186"/>
    <mergeCell ref="U230:V230"/>
    <mergeCell ref="U197:V197"/>
    <mergeCell ref="U207:V207"/>
    <mergeCell ref="U208:V208"/>
    <mergeCell ref="U214:V214"/>
    <mergeCell ref="U221:V221"/>
    <mergeCell ref="U229:V229"/>
  </mergeCells>
  <conditionalFormatting sqref="AH126 AH110 AH99:AH100 AH151:AH154 AH156:AH157 AH159:AH161 AH113:AH115 AH192:AH195 AH185:AH190 AH201 AH118:AH120 AH103 AH139:AH141 AH163:AH166 AH122:AH124 AH64:AH65 AH144:AH145 AH241:AH242 AH129:AH136 AH86 AH89 AH91:AH93 AH211 AH214:AH215 AH178:AH181 AH221:AH225 AH237:AH239 AH227:AH234 AH147:AH149 AH108 AH168 AH172:AH176 AH67:AH68 AH58 AH52 AH217:AH219">
    <cfRule type="cellIs" dxfId="201" priority="229" stopIfTrue="1" operator="equal">
      <formula>"N.A."</formula>
    </cfRule>
  </conditionalFormatting>
  <conditionalFormatting sqref="A62:C65 B87:C89 B208:C208 E87:O89 R28 R39:R41 S40:S41 A166:C166 A168:A175 B168:C169 P167:S167 Q87:Q89 A91:O94 S91:S94 S87 B109:C126 Q91:Q94 Q96:S97 S103 S221:S228 B128:C138 R31:R34 E8:S8 E166:S166 E208:Q208 A99:S102 K11:S11 B214:O214 E168:Q170 B171:Q175 A215:O215 A230:S231 E27:Q34 E39:Q39 E9:Q10 E21:Q21 P219:R220 A209:Q212 A58:Q58 D54:Q57 A48:R48 A96:O97 D35:S38 D40:Q41 D12:S12 D42:S45 D22:S26 D11:I11 E109:S111 S89 A176:Q192 S168:S192 S208:S215 P214:Q215 A221:Q228 A234:S234 A232:Q233 S232:S233 S235 A239:S245 A236:P238 S238 D14:S14 D17:S17 D19:S20 D63:S63 E118:S119 E112:Q117 S112:S117 E124:S126 E120:Q123 S120:S123 E130:S130 E132:S132 E131:Q131 S131 E133:Q138 S133:S138 A140:S164 S194:S206 A194:Q200 D66:S66 D64:R65 A67:R68 D60:R62 D69:S85 A50:R53 E127:Q129 S127:S129 R236:S237 A203:Q203 A201:P202 P16:S16 A204:P206 A103:Q104 A105:R107 P217:Q217 A217:O219 S217:S219 A235:Q235 A213:P213">
    <cfRule type="cellIs" dxfId="200" priority="230" stopIfTrue="1" operator="equal">
      <formula>1</formula>
    </cfRule>
  </conditionalFormatting>
  <conditionalFormatting sqref="P4:P5">
    <cfRule type="cellIs" dxfId="199" priority="231" stopIfTrue="1" operator="equal">
      <formula>"P-Dsn."</formula>
    </cfRule>
  </conditionalFormatting>
  <conditionalFormatting sqref="Q4:Q5">
    <cfRule type="cellIs" dxfId="198" priority="232" stopIfTrue="1" operator="equal">
      <formula>"Dsn."</formula>
    </cfRule>
  </conditionalFormatting>
  <conditionalFormatting sqref="R4:R5">
    <cfRule type="cellIs" dxfId="197" priority="233" stopIfTrue="1" operator="equal">
      <formula>"C&amp;C."</formula>
    </cfRule>
  </conditionalFormatting>
  <conditionalFormatting sqref="S4:S5">
    <cfRule type="cellIs" dxfId="196" priority="234" stopIfTrue="1" operator="equal">
      <formula>"Ops."</formula>
    </cfRule>
  </conditionalFormatting>
  <conditionalFormatting sqref="B170:C170">
    <cfRule type="cellIs" dxfId="195" priority="227" stopIfTrue="1" operator="equal">
      <formula>1</formula>
    </cfRule>
  </conditionalFormatting>
  <conditionalFormatting sqref="W170">
    <cfRule type="cellIs" dxfId="194" priority="228" stopIfTrue="1" operator="equal">
      <formula>"N.A."</formula>
    </cfRule>
  </conditionalFormatting>
  <conditionalFormatting sqref="S28">
    <cfRule type="cellIs" dxfId="193" priority="225" stopIfTrue="1" operator="equal">
      <formula>1</formula>
    </cfRule>
  </conditionalFormatting>
  <conditionalFormatting sqref="W28">
    <cfRule type="cellIs" dxfId="192" priority="226" stopIfTrue="1" operator="equal">
      <formula>"N.A."</formula>
    </cfRule>
  </conditionalFormatting>
  <conditionalFormatting sqref="S31:S34 S39">
    <cfRule type="cellIs" dxfId="191" priority="223" stopIfTrue="1" operator="equal">
      <formula>1</formula>
    </cfRule>
  </conditionalFormatting>
  <conditionalFormatting sqref="W39 W31:W34">
    <cfRule type="cellIs" dxfId="190" priority="224" stopIfTrue="1" operator="equal">
      <formula>"N.A."</formula>
    </cfRule>
  </conditionalFormatting>
  <conditionalFormatting sqref="AH71:AH73">
    <cfRule type="cellIs" dxfId="189" priority="220" stopIfTrue="1" operator="equal">
      <formula>"N.A."</formula>
    </cfRule>
  </conditionalFormatting>
  <conditionalFormatting sqref="A69:C73">
    <cfRule type="cellIs" dxfId="188" priority="221" stopIfTrue="1" operator="equal">
      <formula>1</formula>
    </cfRule>
  </conditionalFormatting>
  <conditionalFormatting sqref="W69:W73">
    <cfRule type="cellIs" dxfId="187" priority="222" stopIfTrue="1" operator="equal">
      <formula>"N.A."</formula>
    </cfRule>
  </conditionalFormatting>
  <conditionalFormatting sqref="AH75:AH77">
    <cfRule type="cellIs" dxfId="186" priority="217" stopIfTrue="1" operator="equal">
      <formula>"N.A."</formula>
    </cfRule>
  </conditionalFormatting>
  <conditionalFormatting sqref="A75:C77">
    <cfRule type="cellIs" dxfId="185" priority="218" stopIfTrue="1" operator="equal">
      <formula>1</formula>
    </cfRule>
  </conditionalFormatting>
  <conditionalFormatting sqref="W75:W77">
    <cfRule type="cellIs" dxfId="184" priority="219" stopIfTrue="1" operator="equal">
      <formula>"N.A."</formula>
    </cfRule>
  </conditionalFormatting>
  <conditionalFormatting sqref="AH79">
    <cfRule type="cellIs" dxfId="183" priority="214" stopIfTrue="1" operator="equal">
      <formula>"N.A."</formula>
    </cfRule>
  </conditionalFormatting>
  <conditionalFormatting sqref="A79:C79">
    <cfRule type="cellIs" dxfId="182" priority="215" stopIfTrue="1" operator="equal">
      <formula>1</formula>
    </cfRule>
  </conditionalFormatting>
  <conditionalFormatting sqref="W79">
    <cfRule type="cellIs" dxfId="181" priority="216" stopIfTrue="1" operator="equal">
      <formula>"N.A."</formula>
    </cfRule>
  </conditionalFormatting>
  <conditionalFormatting sqref="AH81:AH82 AH85">
    <cfRule type="cellIs" dxfId="180" priority="211" stopIfTrue="1" operator="equal">
      <formula>"N.A."</formula>
    </cfRule>
  </conditionalFormatting>
  <conditionalFormatting sqref="A81:C82 A85:C85">
    <cfRule type="cellIs" dxfId="179" priority="212" stopIfTrue="1" operator="equal">
      <formula>1</formula>
    </cfRule>
  </conditionalFormatting>
  <conditionalFormatting sqref="W81:W82 W85">
    <cfRule type="cellIs" dxfId="178" priority="213" stopIfTrue="1" operator="equal">
      <formula>"N.A."</formula>
    </cfRule>
  </conditionalFormatting>
  <conditionalFormatting sqref="AH57">
    <cfRule type="cellIs" dxfId="177" priority="208" stopIfTrue="1" operator="equal">
      <formula>"N.A."</formula>
    </cfRule>
  </conditionalFormatting>
  <conditionalFormatting sqref="A57:C57">
    <cfRule type="cellIs" dxfId="176" priority="209" stopIfTrue="1" operator="equal">
      <formula>1</formula>
    </cfRule>
  </conditionalFormatting>
  <conditionalFormatting sqref="W57">
    <cfRule type="cellIs" dxfId="175" priority="210" stopIfTrue="1" operator="equal">
      <formula>"N.A."</formula>
    </cfRule>
  </conditionalFormatting>
  <conditionalFormatting sqref="AH54:AH56">
    <cfRule type="cellIs" dxfId="174" priority="205" stopIfTrue="1" operator="equal">
      <formula>"N.A."</formula>
    </cfRule>
  </conditionalFormatting>
  <conditionalFormatting sqref="A54:C56">
    <cfRule type="cellIs" dxfId="173" priority="206" stopIfTrue="1" operator="equal">
      <formula>1</formula>
    </cfRule>
  </conditionalFormatting>
  <conditionalFormatting sqref="W54:W56">
    <cfRule type="cellIs" dxfId="172" priority="207" stopIfTrue="1" operator="equal">
      <formula>"N.A."</formula>
    </cfRule>
  </conditionalFormatting>
  <conditionalFormatting sqref="AH78">
    <cfRule type="cellIs" dxfId="171" priority="202" stopIfTrue="1" operator="equal">
      <formula>"N.A."</formula>
    </cfRule>
  </conditionalFormatting>
  <conditionalFormatting sqref="A78:C78">
    <cfRule type="cellIs" dxfId="170" priority="203" stopIfTrue="1" operator="equal">
      <formula>1</formula>
    </cfRule>
  </conditionalFormatting>
  <conditionalFormatting sqref="W78">
    <cfRule type="cellIs" dxfId="169" priority="204" stopIfTrue="1" operator="equal">
      <formula>"N.A."</formula>
    </cfRule>
  </conditionalFormatting>
  <conditionalFormatting sqref="AH60:AH61">
    <cfRule type="cellIs" dxfId="168" priority="199" stopIfTrue="1" operator="equal">
      <formula>"N.A."</formula>
    </cfRule>
  </conditionalFormatting>
  <conditionalFormatting sqref="A60:C61">
    <cfRule type="cellIs" dxfId="167" priority="200" stopIfTrue="1" operator="equal">
      <formula>1</formula>
    </cfRule>
  </conditionalFormatting>
  <conditionalFormatting sqref="W60:W61">
    <cfRule type="cellIs" dxfId="166" priority="201" stopIfTrue="1" operator="equal">
      <formula>"N.A."</formula>
    </cfRule>
  </conditionalFormatting>
  <conditionalFormatting sqref="A208">
    <cfRule type="cellIs" dxfId="165" priority="195" stopIfTrue="1" operator="equal">
      <formula>1</formula>
    </cfRule>
  </conditionalFormatting>
  <conditionalFormatting sqref="A214">
    <cfRule type="cellIs" dxfId="164" priority="194" stopIfTrue="1" operator="equal">
      <formula>1</formula>
    </cfRule>
  </conditionalFormatting>
  <conditionalFormatting sqref="D8 D87:D89 D166 D208 D168:D169 D109:D126 D128:D138">
    <cfRule type="cellIs" dxfId="163" priority="192" stopIfTrue="1" operator="equal">
      <formula>1</formula>
    </cfRule>
  </conditionalFormatting>
  <conditionalFormatting sqref="D170">
    <cfRule type="cellIs" dxfId="162" priority="191" stopIfTrue="1" operator="equal">
      <formula>1</formula>
    </cfRule>
  </conditionalFormatting>
  <conditionalFormatting sqref="A2:A5">
    <cfRule type="cellIs" dxfId="161" priority="198" stopIfTrue="1" operator="equal">
      <formula>"Renovation."</formula>
    </cfRule>
  </conditionalFormatting>
  <conditionalFormatting sqref="A87:A89">
    <cfRule type="cellIs" dxfId="160" priority="197" stopIfTrue="1" operator="equal">
      <formula>1</formula>
    </cfRule>
  </conditionalFormatting>
  <conditionalFormatting sqref="A109:A126 A128:A138">
    <cfRule type="cellIs" dxfId="159" priority="196" stopIfTrue="1" operator="equal">
      <formula>1</formula>
    </cfRule>
  </conditionalFormatting>
  <conditionalFormatting sqref="D247">
    <cfRule type="cellIs" dxfId="158" priority="193" stopIfTrue="1" operator="equal">
      <formula>"."</formula>
    </cfRule>
  </conditionalFormatting>
  <conditionalFormatting sqref="D28">
    <cfRule type="cellIs" dxfId="157" priority="190" stopIfTrue="1" operator="equal">
      <formula>1</formula>
    </cfRule>
  </conditionalFormatting>
  <conditionalFormatting sqref="D31:D34 D39">
    <cfRule type="cellIs" dxfId="156" priority="189" stopIfTrue="1" operator="equal">
      <formula>1</formula>
    </cfRule>
  </conditionalFormatting>
  <conditionalFormatting sqref="A98:O98 R98">
    <cfRule type="cellIs" dxfId="155" priority="187" stopIfTrue="1" operator="equal">
      <formula>1</formula>
    </cfRule>
  </conditionalFormatting>
  <conditionalFormatting sqref="S9">
    <cfRule type="cellIs" dxfId="154" priority="184" stopIfTrue="1" operator="equal">
      <formula>1</formula>
    </cfRule>
  </conditionalFormatting>
  <conditionalFormatting sqref="R9">
    <cfRule type="cellIs" dxfId="153" priority="183" stopIfTrue="1" operator="equal">
      <formula>1</formula>
    </cfRule>
  </conditionalFormatting>
  <conditionalFormatting sqref="D9">
    <cfRule type="cellIs" dxfId="152" priority="182" stopIfTrue="1" operator="equal">
      <formula>1</formula>
    </cfRule>
  </conditionalFormatting>
  <conditionalFormatting sqref="W98">
    <cfRule type="cellIs" dxfId="151" priority="188" stopIfTrue="1" operator="equal">
      <formula>"N.A."</formula>
    </cfRule>
  </conditionalFormatting>
  <conditionalFormatting sqref="AH104">
    <cfRule type="cellIs" dxfId="150" priority="185" stopIfTrue="1" operator="equal">
      <formula>"N.A."</formula>
    </cfRule>
  </conditionalFormatting>
  <conditionalFormatting sqref="W104">
    <cfRule type="cellIs" dxfId="149" priority="186" stopIfTrue="1" operator="equal">
      <formula>"N.A."</formula>
    </cfRule>
  </conditionalFormatting>
  <conditionalFormatting sqref="S10">
    <cfRule type="cellIs" dxfId="148" priority="180" stopIfTrue="1" operator="equal">
      <formula>1</formula>
    </cfRule>
  </conditionalFormatting>
  <conditionalFormatting sqref="W10">
    <cfRule type="cellIs" dxfId="147" priority="181" stopIfTrue="1" operator="equal">
      <formula>"N.A."</formula>
    </cfRule>
  </conditionalFormatting>
  <conditionalFormatting sqref="R10">
    <cfRule type="cellIs" dxfId="146" priority="179" stopIfTrue="1" operator="equal">
      <formula>1</formula>
    </cfRule>
  </conditionalFormatting>
  <conditionalFormatting sqref="D10">
    <cfRule type="cellIs" dxfId="145" priority="178" stopIfTrue="1" operator="equal">
      <formula>1</formula>
    </cfRule>
  </conditionalFormatting>
  <conditionalFormatting sqref="W14">
    <cfRule type="cellIs" dxfId="144" priority="177" stopIfTrue="1" operator="equal">
      <formula>"N.A."</formula>
    </cfRule>
  </conditionalFormatting>
  <conditionalFormatting sqref="W17">
    <cfRule type="cellIs" dxfId="143" priority="176" stopIfTrue="1" operator="equal">
      <formula>"N.A."</formula>
    </cfRule>
  </conditionalFormatting>
  <conditionalFormatting sqref="W20">
    <cfRule type="cellIs" dxfId="142" priority="175" stopIfTrue="1" operator="equal">
      <formula>"N.A."</formula>
    </cfRule>
  </conditionalFormatting>
  <conditionalFormatting sqref="R21">
    <cfRule type="cellIs" dxfId="141" priority="174" stopIfTrue="1" operator="equal">
      <formula>1</formula>
    </cfRule>
  </conditionalFormatting>
  <conditionalFormatting sqref="S21">
    <cfRule type="cellIs" dxfId="140" priority="172" stopIfTrue="1" operator="equal">
      <formula>1</formula>
    </cfRule>
  </conditionalFormatting>
  <conditionalFormatting sqref="W21">
    <cfRule type="cellIs" dxfId="139" priority="173" stopIfTrue="1" operator="equal">
      <formula>"N.A."</formula>
    </cfRule>
  </conditionalFormatting>
  <conditionalFormatting sqref="D21">
    <cfRule type="cellIs" dxfId="138" priority="171" stopIfTrue="1" operator="equal">
      <formula>1</formula>
    </cfRule>
  </conditionalFormatting>
  <conditionalFormatting sqref="R27">
    <cfRule type="cellIs" dxfId="137" priority="170" stopIfTrue="1" operator="equal">
      <formula>1</formula>
    </cfRule>
  </conditionalFormatting>
  <conditionalFormatting sqref="S27">
    <cfRule type="cellIs" dxfId="136" priority="168" stopIfTrue="1" operator="equal">
      <formula>1</formula>
    </cfRule>
  </conditionalFormatting>
  <conditionalFormatting sqref="W27">
    <cfRule type="cellIs" dxfId="135" priority="169" stopIfTrue="1" operator="equal">
      <formula>"N.A."</formula>
    </cfRule>
  </conditionalFormatting>
  <conditionalFormatting sqref="D27">
    <cfRule type="cellIs" dxfId="134" priority="167" stopIfTrue="1" operator="equal">
      <formula>1</formula>
    </cfRule>
  </conditionalFormatting>
  <conditionalFormatting sqref="W35">
    <cfRule type="cellIs" dxfId="133" priority="166" stopIfTrue="1" operator="equal">
      <formula>"N.A."</formula>
    </cfRule>
  </conditionalFormatting>
  <conditionalFormatting sqref="AH220">
    <cfRule type="cellIs" dxfId="132" priority="163" stopIfTrue="1" operator="equal">
      <formula>"N.A."</formula>
    </cfRule>
  </conditionalFormatting>
  <conditionalFormatting sqref="A220:N220 S220">
    <cfRule type="cellIs" dxfId="131" priority="164" stopIfTrue="1" operator="equal">
      <formula>1</formula>
    </cfRule>
  </conditionalFormatting>
  <conditionalFormatting sqref="W220">
    <cfRule type="cellIs" dxfId="130" priority="165" stopIfTrue="1" operator="equal">
      <formula>"N.A."</formula>
    </cfRule>
  </conditionalFormatting>
  <conditionalFormatting sqref="W25">
    <cfRule type="cellIs" dxfId="129" priority="162" stopIfTrue="1" operator="equal">
      <formula>"N.A."</formula>
    </cfRule>
  </conditionalFormatting>
  <conditionalFormatting sqref="AH84">
    <cfRule type="cellIs" dxfId="128" priority="159" stopIfTrue="1" operator="equal">
      <formula>"N.A."</formula>
    </cfRule>
  </conditionalFormatting>
  <conditionalFormatting sqref="A84:C84">
    <cfRule type="cellIs" dxfId="127" priority="160" stopIfTrue="1" operator="equal">
      <formula>1</formula>
    </cfRule>
  </conditionalFormatting>
  <conditionalFormatting sqref="W84">
    <cfRule type="cellIs" dxfId="126" priority="161" stopIfTrue="1" operator="equal">
      <formula>"N.A."</formula>
    </cfRule>
  </conditionalFormatting>
  <conditionalFormatting sqref="AH90">
    <cfRule type="cellIs" dxfId="125" priority="156" stopIfTrue="1" operator="equal">
      <formula>"N.A."</formula>
    </cfRule>
  </conditionalFormatting>
  <conditionalFormatting sqref="E90:O90 B90:C90 Q90 S90">
    <cfRule type="cellIs" dxfId="124" priority="157" stopIfTrue="1" operator="equal">
      <formula>1</formula>
    </cfRule>
  </conditionalFormatting>
  <conditionalFormatting sqref="W90">
    <cfRule type="cellIs" dxfId="123" priority="158" stopIfTrue="1" operator="equal">
      <formula>"N.A."</formula>
    </cfRule>
  </conditionalFormatting>
  <conditionalFormatting sqref="A90">
    <cfRule type="cellIs" dxfId="122" priority="155" stopIfTrue="1" operator="equal">
      <formula>1</formula>
    </cfRule>
  </conditionalFormatting>
  <conditionalFormatting sqref="D90">
    <cfRule type="cellIs" dxfId="121" priority="154" stopIfTrue="1" operator="equal">
      <formula>1</formula>
    </cfRule>
  </conditionalFormatting>
  <conditionalFormatting sqref="AH107">
    <cfRule type="cellIs" dxfId="120" priority="151" stopIfTrue="1" operator="equal">
      <formula>"N.A."</formula>
    </cfRule>
  </conditionalFormatting>
  <conditionalFormatting sqref="S107">
    <cfRule type="cellIs" dxfId="119" priority="152" stopIfTrue="1" operator="equal">
      <formula>1</formula>
    </cfRule>
  </conditionalFormatting>
  <conditionalFormatting sqref="W107">
    <cfRule type="cellIs" dxfId="118" priority="153" stopIfTrue="1" operator="equal">
      <formula>"N.A."</formula>
    </cfRule>
  </conditionalFormatting>
  <conditionalFormatting sqref="A66:C66">
    <cfRule type="cellIs" dxfId="117" priority="149" stopIfTrue="1" operator="equal">
      <formula>1</formula>
    </cfRule>
  </conditionalFormatting>
  <conditionalFormatting sqref="W66">
    <cfRule type="cellIs" dxfId="116" priority="150" stopIfTrue="1" operator="equal">
      <formula>"N.A."</formula>
    </cfRule>
  </conditionalFormatting>
  <conditionalFormatting sqref="S58:S59">
    <cfRule type="cellIs" dxfId="115" priority="147" stopIfTrue="1" operator="equal">
      <formula>1</formula>
    </cfRule>
  </conditionalFormatting>
  <conditionalFormatting sqref="S105:S106">
    <cfRule type="cellIs" dxfId="114" priority="146" stopIfTrue="1" operator="equal">
      <formula>1</formula>
    </cfRule>
  </conditionalFormatting>
  <conditionalFormatting sqref="S95">
    <cfRule type="cellIs" dxfId="113" priority="145" stopIfTrue="1" operator="equal">
      <formula>1</formula>
    </cfRule>
  </conditionalFormatting>
  <conditionalFormatting sqref="R49">
    <cfRule type="cellIs" dxfId="112" priority="143" stopIfTrue="1" operator="equal">
      <formula>1</formula>
    </cfRule>
  </conditionalFormatting>
  <conditionalFormatting sqref="R87:R89">
    <cfRule type="cellIs" dxfId="111" priority="142" stopIfTrue="1" operator="equal">
      <formula>1</formula>
    </cfRule>
  </conditionalFormatting>
  <conditionalFormatting sqref="A80:C80">
    <cfRule type="cellIs" dxfId="110" priority="139" stopIfTrue="1" operator="equal">
      <formula>1</formula>
    </cfRule>
  </conditionalFormatting>
  <conditionalFormatting sqref="R103">
    <cfRule type="cellIs" dxfId="109" priority="141" stopIfTrue="1" operator="equal">
      <formula>1</formula>
    </cfRule>
  </conditionalFormatting>
  <conditionalFormatting sqref="A74:C74">
    <cfRule type="cellIs" dxfId="108" priority="140" stopIfTrue="1" operator="equal">
      <formula>1</formula>
    </cfRule>
  </conditionalFormatting>
  <conditionalFormatting sqref="A83:C83">
    <cfRule type="cellIs" dxfId="107" priority="138" stopIfTrue="1" operator="equal">
      <formula>1</formula>
    </cfRule>
  </conditionalFormatting>
  <conditionalFormatting sqref="R54:R59">
    <cfRule type="cellIs" dxfId="106" priority="137" stopIfTrue="1" operator="equal">
      <formula>1</formula>
    </cfRule>
  </conditionalFormatting>
  <conditionalFormatting sqref="R90">
    <cfRule type="cellIs" dxfId="105" priority="136" stopIfTrue="1" operator="equal">
      <formula>1</formula>
    </cfRule>
  </conditionalFormatting>
  <conditionalFormatting sqref="R94:R95">
    <cfRule type="cellIs" dxfId="104" priority="135" stopIfTrue="1" operator="equal">
      <formula>1</formula>
    </cfRule>
  </conditionalFormatting>
  <conditionalFormatting sqref="R104">
    <cfRule type="cellIs" dxfId="103" priority="134" stopIfTrue="1" operator="equal">
      <formula>1</formula>
    </cfRule>
  </conditionalFormatting>
  <conditionalFormatting sqref="R112:R113">
    <cfRule type="cellIs" dxfId="102" priority="133" stopIfTrue="1" operator="equal">
      <formula>1</formula>
    </cfRule>
  </conditionalFormatting>
  <conditionalFormatting sqref="R114:R117">
    <cfRule type="cellIs" dxfId="101" priority="132" stopIfTrue="1" operator="equal">
      <formula>1</formula>
    </cfRule>
  </conditionalFormatting>
  <conditionalFormatting sqref="R120:R123">
    <cfRule type="cellIs" dxfId="100" priority="131" stopIfTrue="1" operator="equal">
      <formula>1</formula>
    </cfRule>
  </conditionalFormatting>
  <conditionalFormatting sqref="R129">
    <cfRule type="cellIs" dxfId="99" priority="130" stopIfTrue="1" operator="equal">
      <formula>1</formula>
    </cfRule>
  </conditionalFormatting>
  <conditionalFormatting sqref="R131">
    <cfRule type="cellIs" dxfId="98" priority="129" stopIfTrue="1" operator="equal">
      <formula>1</formula>
    </cfRule>
  </conditionalFormatting>
  <conditionalFormatting sqref="R133:R136 R138">
    <cfRule type="cellIs" dxfId="97" priority="128" stopIfTrue="1" operator="equal">
      <formula>1</formula>
    </cfRule>
  </conditionalFormatting>
  <conditionalFormatting sqref="R197">
    <cfRule type="cellIs" dxfId="96" priority="127" stopIfTrue="1" operator="equal">
      <formula>1</formula>
    </cfRule>
  </conditionalFormatting>
  <conditionalFormatting sqref="R200">
    <cfRule type="cellIs" dxfId="95" priority="126" stopIfTrue="1" operator="equal">
      <formula>1</formula>
    </cfRule>
  </conditionalFormatting>
  <conditionalFormatting sqref="R203">
    <cfRule type="cellIs" dxfId="94" priority="125" stopIfTrue="1" operator="equal">
      <formula>1</formula>
    </cfRule>
  </conditionalFormatting>
  <conditionalFormatting sqref="P13">
    <cfRule type="cellIs" dxfId="93" priority="123" stopIfTrue="1" operator="equal">
      <formula>1</formula>
    </cfRule>
  </conditionalFormatting>
  <conditionalFormatting sqref="P15">
    <cfRule type="cellIs" dxfId="92" priority="122" stopIfTrue="1" operator="equal">
      <formula>1</formula>
    </cfRule>
  </conditionalFormatting>
  <conditionalFormatting sqref="P18">
    <cfRule type="cellIs" dxfId="91" priority="121" stopIfTrue="1" operator="equal">
      <formula>1</formula>
    </cfRule>
  </conditionalFormatting>
  <conditionalFormatting sqref="A193:Q193 S193">
    <cfRule type="cellIs" dxfId="90" priority="120" stopIfTrue="1" operator="equal">
      <formula>1</formula>
    </cfRule>
  </conditionalFormatting>
  <conditionalFormatting sqref="A49:Q49">
    <cfRule type="cellIs" dxfId="89" priority="119" stopIfTrue="1" operator="equal">
      <formula>1</formula>
    </cfRule>
  </conditionalFormatting>
  <conditionalFormatting sqref="A59:Q59">
    <cfRule type="cellIs" dxfId="88" priority="118" stopIfTrue="1" operator="equal">
      <formula>1</formula>
    </cfRule>
  </conditionalFormatting>
  <conditionalFormatting sqref="A95:C95">
    <cfRule type="cellIs" dxfId="87" priority="117" stopIfTrue="1" operator="equal">
      <formula>1</formula>
    </cfRule>
  </conditionalFormatting>
  <conditionalFormatting sqref="B127:C127">
    <cfRule type="cellIs" dxfId="86" priority="116" stopIfTrue="1" operator="equal">
      <formula>1</formula>
    </cfRule>
  </conditionalFormatting>
  <conditionalFormatting sqref="A127">
    <cfRule type="cellIs" dxfId="85" priority="115" stopIfTrue="1" operator="equal">
      <formula>1</formula>
    </cfRule>
  </conditionalFormatting>
  <conditionalFormatting sqref="A167:C167 E167:O167">
    <cfRule type="cellIs" dxfId="84" priority="114" stopIfTrue="1" operator="equal">
      <formula>1</formula>
    </cfRule>
  </conditionalFormatting>
  <conditionalFormatting sqref="D167">
    <cfRule type="cellIs" dxfId="83" priority="113" stopIfTrue="1" operator="equal">
      <formula>1</formula>
    </cfRule>
  </conditionalFormatting>
  <conditionalFormatting sqref="S60:S61">
    <cfRule type="cellIs" dxfId="82" priority="112" stopIfTrue="1" operator="equal">
      <formula>1</formula>
    </cfRule>
  </conditionalFormatting>
  <conditionalFormatting sqref="S57">
    <cfRule type="cellIs" dxfId="81" priority="111" stopIfTrue="1" operator="equal">
      <formula>1</formula>
    </cfRule>
  </conditionalFormatting>
  <conditionalFormatting sqref="S55">
    <cfRule type="cellIs" dxfId="80" priority="110" stopIfTrue="1" operator="equal">
      <formula>1</formula>
    </cfRule>
  </conditionalFormatting>
  <conditionalFormatting sqref="S54">
    <cfRule type="cellIs" dxfId="79" priority="109" stopIfTrue="1" operator="equal">
      <formula>1</formula>
    </cfRule>
  </conditionalFormatting>
  <conditionalFormatting sqref="S56">
    <cfRule type="cellIs" dxfId="78" priority="108" stopIfTrue="1" operator="equal">
      <formula>1</formula>
    </cfRule>
  </conditionalFormatting>
  <conditionalFormatting sqref="S53">
    <cfRule type="cellIs" dxfId="77" priority="98" stopIfTrue="1" operator="equal">
      <formula>1</formula>
    </cfRule>
  </conditionalFormatting>
  <conditionalFormatting sqref="S65">
    <cfRule type="cellIs" dxfId="76" priority="107" stopIfTrue="1" operator="equal">
      <formula>1</formula>
    </cfRule>
  </conditionalFormatting>
  <conditionalFormatting sqref="S67">
    <cfRule type="cellIs" dxfId="75" priority="106" stopIfTrue="1" operator="equal">
      <formula>1</formula>
    </cfRule>
  </conditionalFormatting>
  <conditionalFormatting sqref="S68">
    <cfRule type="cellIs" dxfId="74" priority="105" stopIfTrue="1" operator="equal">
      <formula>1</formula>
    </cfRule>
  </conditionalFormatting>
  <conditionalFormatting sqref="S64">
    <cfRule type="cellIs" dxfId="73" priority="104" stopIfTrue="1" operator="equal">
      <formula>1</formula>
    </cfRule>
  </conditionalFormatting>
  <conditionalFormatting sqref="S62">
    <cfRule type="cellIs" dxfId="72" priority="103" stopIfTrue="1" operator="equal">
      <formula>1</formula>
    </cfRule>
  </conditionalFormatting>
  <conditionalFormatting sqref="S48">
    <cfRule type="cellIs" dxfId="71" priority="102" stopIfTrue="1" operator="equal">
      <formula>1</formula>
    </cfRule>
  </conditionalFormatting>
  <conditionalFormatting sqref="S49:S50">
    <cfRule type="cellIs" dxfId="70" priority="101" stopIfTrue="1" operator="equal">
      <formula>1</formula>
    </cfRule>
  </conditionalFormatting>
  <conditionalFormatting sqref="S51">
    <cfRule type="cellIs" dxfId="69" priority="100" stopIfTrue="1" operator="equal">
      <formula>1</formula>
    </cfRule>
  </conditionalFormatting>
  <conditionalFormatting sqref="S52">
    <cfRule type="cellIs" dxfId="68" priority="99" stopIfTrue="1" operator="equal">
      <formula>1</formula>
    </cfRule>
  </conditionalFormatting>
  <conditionalFormatting sqref="R93">
    <cfRule type="cellIs" dxfId="67" priority="97" stopIfTrue="1" operator="equal">
      <formula>1</formula>
    </cfRule>
  </conditionalFormatting>
  <conditionalFormatting sqref="R91">
    <cfRule type="cellIs" dxfId="66" priority="96" stopIfTrue="1" operator="equal">
      <formula>1</formula>
    </cfRule>
  </conditionalFormatting>
  <conditionalFormatting sqref="R92">
    <cfRule type="cellIs" dxfId="65" priority="95" stopIfTrue="1" operator="equal">
      <formula>1</formula>
    </cfRule>
  </conditionalFormatting>
  <conditionalFormatting sqref="R191">
    <cfRule type="cellIs" dxfId="64" priority="94" stopIfTrue="1" operator="equal">
      <formula>1</formula>
    </cfRule>
  </conditionalFormatting>
  <conditionalFormatting sqref="R192:R196">
    <cfRule type="cellIs" dxfId="63" priority="93" stopIfTrue="1" operator="equal">
      <formula>1</formula>
    </cfRule>
  </conditionalFormatting>
  <conditionalFormatting sqref="R199">
    <cfRule type="cellIs" dxfId="62" priority="92" stopIfTrue="1" operator="equal">
      <formula>1</formula>
    </cfRule>
  </conditionalFormatting>
  <conditionalFormatting sqref="R224">
    <cfRule type="cellIs" dxfId="61" priority="91" stopIfTrue="1" operator="equal">
      <formula>1</formula>
    </cfRule>
  </conditionalFormatting>
  <conditionalFormatting sqref="R214">
    <cfRule type="cellIs" dxfId="60" priority="90" stopIfTrue="1" operator="equal">
      <formula>1</formula>
    </cfRule>
  </conditionalFormatting>
  <conditionalFormatting sqref="R221">
    <cfRule type="cellIs" dxfId="59" priority="89" stopIfTrue="1" operator="equal">
      <formula>1</formula>
    </cfRule>
  </conditionalFormatting>
  <conditionalFormatting sqref="R127:R128">
    <cfRule type="cellIs" dxfId="58" priority="88" stopIfTrue="1" operator="equal">
      <formula>1</formula>
    </cfRule>
  </conditionalFormatting>
  <conditionalFormatting sqref="R137">
    <cfRule type="cellIs" dxfId="57" priority="87" stopIfTrue="1" operator="equal">
      <formula>1</formula>
    </cfRule>
  </conditionalFormatting>
  <conditionalFormatting sqref="Q95">
    <cfRule type="cellIs" dxfId="56" priority="60" stopIfTrue="1" operator="equal">
      <formula>1</formula>
    </cfRule>
  </conditionalFormatting>
  <conditionalFormatting sqref="A15:C15 E15">
    <cfRule type="cellIs" dxfId="55" priority="59" stopIfTrue="1" operator="equal">
      <formula>1</formula>
    </cfRule>
  </conditionalFormatting>
  <conditionalFormatting sqref="A16:C16 E16">
    <cfRule type="cellIs" dxfId="54" priority="58" stopIfTrue="1" operator="equal">
      <formula>1</formula>
    </cfRule>
  </conditionalFormatting>
  <conditionalFormatting sqref="D15:D16">
    <cfRule type="cellIs" dxfId="53" priority="57" stopIfTrue="1" operator="equal">
      <formula>1</formula>
    </cfRule>
  </conditionalFormatting>
  <conditionalFormatting sqref="F15:G16">
    <cfRule type="cellIs" dxfId="52" priority="56" stopIfTrue="1" operator="equal">
      <formula>1</formula>
    </cfRule>
  </conditionalFormatting>
  <conditionalFormatting sqref="I15:N16">
    <cfRule type="cellIs" dxfId="51" priority="55" stopIfTrue="1" operator="equal">
      <formula>1</formula>
    </cfRule>
  </conditionalFormatting>
  <conditionalFormatting sqref="O15:O16">
    <cfRule type="cellIs" dxfId="50" priority="54" stopIfTrue="1" operator="equal">
      <formula>1</formula>
    </cfRule>
  </conditionalFormatting>
  <conditionalFormatting sqref="AH216">
    <cfRule type="cellIs" dxfId="49" priority="52" stopIfTrue="1" operator="equal">
      <formula>"N.A."</formula>
    </cfRule>
  </conditionalFormatting>
  <conditionalFormatting sqref="S216 A216:Q216">
    <cfRule type="cellIs" dxfId="48" priority="53" stopIfTrue="1" operator="equal">
      <formula>1</formula>
    </cfRule>
  </conditionalFormatting>
  <conditionalFormatting sqref="Q218">
    <cfRule type="cellIs" dxfId="47" priority="50" stopIfTrue="1" operator="equal">
      <formula>1</formula>
    </cfRule>
  </conditionalFormatting>
  <conditionalFormatting sqref="R218">
    <cfRule type="cellIs" dxfId="46" priority="49" stopIfTrue="1" operator="equal">
      <formula>1</formula>
    </cfRule>
  </conditionalFormatting>
  <conditionalFormatting sqref="V9 V104:V107">
    <cfRule type="containsText" dxfId="45" priority="48" operator="containsText" text="N.A.">
      <formula>NOT(ISERROR(SEARCH("N.A.",V9)))</formula>
    </cfRule>
  </conditionalFormatting>
  <conditionalFormatting sqref="V49:V61 V63:V68">
    <cfRule type="containsText" dxfId="44" priority="47" operator="containsText" text="N.A.">
      <formula>NOT(ISERROR(SEARCH("N.A.",V49)))</formula>
    </cfRule>
  </conditionalFormatting>
  <conditionalFormatting sqref="V167">
    <cfRule type="containsText" dxfId="43" priority="46" operator="containsText" text="N.A.">
      <formula>NOT(ISERROR(SEARCH("N.A.",V167)))</formula>
    </cfRule>
  </conditionalFormatting>
  <conditionalFormatting sqref="V70:V85">
    <cfRule type="containsText" dxfId="42" priority="45" operator="containsText" text="N.A.">
      <formula>NOT(ISERROR(SEARCH("N.A.",V70)))</formula>
    </cfRule>
  </conditionalFormatting>
  <conditionalFormatting sqref="V88:V92">
    <cfRule type="containsText" dxfId="41" priority="44" operator="containsText" text="N.A.">
      <formula>NOT(ISERROR(SEARCH("N.A.",V88)))</formula>
    </cfRule>
  </conditionalFormatting>
  <conditionalFormatting sqref="V94:V95">
    <cfRule type="containsText" dxfId="40" priority="43" operator="containsText" text="N.A.">
      <formula>NOT(ISERROR(SEARCH("N.A.",V94)))</formula>
    </cfRule>
  </conditionalFormatting>
  <conditionalFormatting sqref="V97:V102">
    <cfRule type="containsText" dxfId="39" priority="42" operator="containsText" text="N.A.">
      <formula>NOT(ISERROR(SEARCH("N.A.",V97)))</formula>
    </cfRule>
  </conditionalFormatting>
  <conditionalFormatting sqref="V110:V113">
    <cfRule type="containsText" dxfId="38" priority="41" operator="containsText" text="N.A.">
      <formula>NOT(ISERROR(SEARCH("N.A.",V110)))</formula>
    </cfRule>
  </conditionalFormatting>
  <conditionalFormatting sqref="V115:V117">
    <cfRule type="containsText" dxfId="37" priority="40" operator="containsText" text="N.A.">
      <formula>NOT(ISERROR(SEARCH("N.A.",V115)))</formula>
    </cfRule>
  </conditionalFormatting>
  <conditionalFormatting sqref="V119:V123">
    <cfRule type="containsText" dxfId="36" priority="39" operator="containsText" text="N.A.">
      <formula>NOT(ISERROR(SEARCH("N.A.",V119)))</formula>
    </cfRule>
  </conditionalFormatting>
  <conditionalFormatting sqref="V125:V129">
    <cfRule type="containsText" dxfId="35" priority="38" operator="containsText" text="N.A.">
      <formula>NOT(ISERROR(SEARCH("N.A.",V125)))</formula>
    </cfRule>
  </conditionalFormatting>
  <conditionalFormatting sqref="V131:V138">
    <cfRule type="containsText" dxfId="34" priority="37" operator="containsText" text="N.A.">
      <formula>NOT(ISERROR(SEARCH("N.A.",V131)))</formula>
    </cfRule>
  </conditionalFormatting>
  <conditionalFormatting sqref="V141:V150">
    <cfRule type="containsText" dxfId="33" priority="36" operator="containsText" text="N.A.">
      <formula>NOT(ISERROR(SEARCH("N.A.",V141)))</formula>
    </cfRule>
  </conditionalFormatting>
  <conditionalFormatting sqref="V152:V153">
    <cfRule type="containsText" dxfId="32" priority="35" operator="containsText" text="N.A.">
      <formula>NOT(ISERROR(SEARCH("N.A.",V152)))</formula>
    </cfRule>
  </conditionalFormatting>
  <conditionalFormatting sqref="V155:V157">
    <cfRule type="containsText" dxfId="31" priority="34" operator="containsText" text="N.A.">
      <formula>NOT(ISERROR(SEARCH("N.A.",V155)))</formula>
    </cfRule>
  </conditionalFormatting>
  <conditionalFormatting sqref="V159:V162">
    <cfRule type="containsText" dxfId="30" priority="33" operator="containsText" text="N.A.">
      <formula>NOT(ISERROR(SEARCH("N.A.",V159)))</formula>
    </cfRule>
  </conditionalFormatting>
  <conditionalFormatting sqref="V164">
    <cfRule type="containsText" dxfId="29" priority="32" operator="containsText" text="N.A.">
      <formula>NOT(ISERROR(SEARCH("N.A.",V164)))</formula>
    </cfRule>
  </conditionalFormatting>
  <conditionalFormatting sqref="V168:V176">
    <cfRule type="containsText" dxfId="28" priority="31" operator="containsText" text="N.A.">
      <formula>NOT(ISERROR(SEARCH("N.A.",V168)))</formula>
    </cfRule>
  </conditionalFormatting>
  <conditionalFormatting sqref="V178:V185">
    <cfRule type="containsText" dxfId="27" priority="30" operator="containsText" text="N.A.">
      <formula>NOT(ISERROR(SEARCH("N.A.",V178)))</formula>
    </cfRule>
  </conditionalFormatting>
  <conditionalFormatting sqref="V187:V190">
    <cfRule type="containsText" dxfId="26" priority="29" operator="containsText" text="N.A.">
      <formula>NOT(ISERROR(SEARCH("N.A.",V187)))</formula>
    </cfRule>
  </conditionalFormatting>
  <conditionalFormatting sqref="V192:V196">
    <cfRule type="containsText" dxfId="25" priority="28" operator="containsText" text="N.A.">
      <formula>NOT(ISERROR(SEARCH("N.A.",V192)))</formula>
    </cfRule>
  </conditionalFormatting>
  <conditionalFormatting sqref="V198:V206">
    <cfRule type="containsText" dxfId="24" priority="27" operator="containsText" text="N.A.">
      <formula>NOT(ISERROR(SEARCH("N.A.",V198)))</formula>
    </cfRule>
  </conditionalFormatting>
  <conditionalFormatting sqref="V209:V213">
    <cfRule type="containsText" dxfId="23" priority="26" operator="containsText" text="N.A.">
      <formula>NOT(ISERROR(SEARCH("N.A.",V209)))</formula>
    </cfRule>
  </conditionalFormatting>
  <conditionalFormatting sqref="V215 V217:V220">
    <cfRule type="containsText" dxfId="22" priority="25" operator="containsText" text="N.A.">
      <formula>NOT(ISERROR(SEARCH("N.A.",V215)))</formula>
    </cfRule>
  </conditionalFormatting>
  <conditionalFormatting sqref="V222:V228">
    <cfRule type="containsText" dxfId="21" priority="24" operator="containsText" text="N.A.">
      <formula>NOT(ISERROR(SEARCH("N.A.",V222)))</formula>
    </cfRule>
  </conditionalFormatting>
  <conditionalFormatting sqref="V231:V238">
    <cfRule type="containsText" dxfId="20" priority="23" operator="containsText" text="N.A.">
      <formula>NOT(ISERROR(SEARCH("N.A.",V231)))</formula>
    </cfRule>
  </conditionalFormatting>
  <conditionalFormatting sqref="V10:V20">
    <cfRule type="containsText" dxfId="19" priority="22" operator="containsText" text="N.A.">
      <formula>NOT(ISERROR(SEARCH("N.A.",V10)))</formula>
    </cfRule>
  </conditionalFormatting>
  <conditionalFormatting sqref="V22:V30">
    <cfRule type="containsText" dxfId="18" priority="21" operator="containsText" text="N.A.">
      <formula>NOT(ISERROR(SEARCH("N.A.",V22)))</formula>
    </cfRule>
  </conditionalFormatting>
  <conditionalFormatting sqref="V32:V45">
    <cfRule type="containsText" dxfId="17" priority="20" operator="containsText" text="N.A.">
      <formula>NOT(ISERROR(SEARCH("N.A.",V32)))</formula>
    </cfRule>
  </conditionalFormatting>
  <conditionalFormatting sqref="V216">
    <cfRule type="containsText" dxfId="16" priority="19" operator="containsText" text="N.A.">
      <formula>NOT(ISERROR(SEARCH("N.A.",V216)))</formula>
    </cfRule>
  </conditionalFormatting>
  <conditionalFormatting sqref="T90">
    <cfRule type="containsText" dxfId="15" priority="15" operator="containsText" text="u">
      <formula>NOT(ISERROR(SEARCH("u",T90)))</formula>
    </cfRule>
    <cfRule type="containsText" dxfId="14" priority="16" operator="containsText" text="n">
      <formula>NOT(ISERROR(SEARCH("n",T90)))</formula>
    </cfRule>
  </conditionalFormatting>
  <conditionalFormatting sqref="T105">
    <cfRule type="containsText" dxfId="13" priority="13" operator="containsText" text="u">
      <formula>NOT(ISERROR(SEARCH("u",T105)))</formula>
    </cfRule>
    <cfRule type="containsText" dxfId="12" priority="14" operator="containsText" text="n">
      <formula>NOT(ISERROR(SEARCH("n",T105)))</formula>
    </cfRule>
  </conditionalFormatting>
  <conditionalFormatting sqref="T112">
    <cfRule type="containsText" dxfId="11" priority="11" operator="containsText" text="u">
      <formula>NOT(ISERROR(SEARCH("u",T112)))</formula>
    </cfRule>
    <cfRule type="containsText" dxfId="10" priority="12" operator="containsText" text="n">
      <formula>NOT(ISERROR(SEARCH("n",T112)))</formula>
    </cfRule>
  </conditionalFormatting>
  <conditionalFormatting sqref="T145">
    <cfRule type="containsText" dxfId="9" priority="9" operator="containsText" text="u">
      <formula>NOT(ISERROR(SEARCH("u",T145)))</formula>
    </cfRule>
    <cfRule type="containsText" dxfId="8" priority="10" operator="containsText" text="n">
      <formula>NOT(ISERROR(SEARCH("n",T145)))</formula>
    </cfRule>
  </conditionalFormatting>
  <conditionalFormatting sqref="T155">
    <cfRule type="containsText" dxfId="7" priority="7" operator="containsText" text="u">
      <formula>NOT(ISERROR(SEARCH("u",T155)))</formula>
    </cfRule>
    <cfRule type="containsText" dxfId="6" priority="8" operator="containsText" text="n">
      <formula>NOT(ISERROR(SEARCH("n",T155)))</formula>
    </cfRule>
  </conditionalFormatting>
  <conditionalFormatting sqref="T94">
    <cfRule type="containsText" dxfId="5" priority="5" operator="containsText" text="u">
      <formula>NOT(ISERROR(SEARCH("u",T94)))</formula>
    </cfRule>
    <cfRule type="containsText" dxfId="4" priority="6" operator="containsText" text="n">
      <formula>NOT(ISERROR(SEARCH("n",T94)))</formula>
    </cfRule>
  </conditionalFormatting>
  <conditionalFormatting sqref="T65">
    <cfRule type="containsText" dxfId="3" priority="3" operator="containsText" text="u">
      <formula>NOT(ISERROR(SEARCH("u",T65)))</formula>
    </cfRule>
    <cfRule type="containsText" dxfId="2" priority="4" operator="containsText" text="n">
      <formula>NOT(ISERROR(SEARCH("n",T65)))</formula>
    </cfRule>
  </conditionalFormatting>
  <conditionalFormatting sqref="T97">
    <cfRule type="containsText" dxfId="1" priority="1" operator="containsText" text="u">
      <formula>NOT(ISERROR(SEARCH("u",T97)))</formula>
    </cfRule>
    <cfRule type="containsText" dxfId="0" priority="2" operator="containsText" text="n">
      <formula>NOT(ISERROR(SEARCH("n",T97)))</formula>
    </cfRule>
  </conditionalFormatting>
  <printOptions horizontalCentered="1" verticalCentered="1"/>
  <pageMargins left="0.55118110236220474" right="0.55118110236220474" top="0.39370078740157483" bottom="0.39370078740157483" header="0.51181102362204722" footer="0.51181102362204722"/>
  <pageSetup paperSize="9" orientation="portrait" horizontalDpi="4294967292" verticalDpi="4294967292"/>
  <rowBreaks count="5" manualBreakCount="5">
    <brk id="85" min="19" max="21" man="1"/>
    <brk id="107" min="19" max="21" man="1"/>
    <brk id="138" min="19" max="21" man="1"/>
    <brk id="164" min="19" max="21" man="1"/>
    <brk id="207" min="19" max="21" man="1"/>
  </rowBreaks>
  <colBreaks count="1" manualBreakCount="1">
    <brk id="19" min="1" max="178"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CriteriaA</vt:lpstr>
      <vt:lpstr>Sheet1</vt:lpstr>
    </vt:vector>
  </TitlesOfParts>
  <Company>iiSBE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Larsson</dc:creator>
  <cp:lastModifiedBy>Nils Larsson</cp:lastModifiedBy>
  <dcterms:created xsi:type="dcterms:W3CDTF">2014-01-14T05:40:06Z</dcterms:created>
  <dcterms:modified xsi:type="dcterms:W3CDTF">2015-02-05T19:27:04Z</dcterms:modified>
</cp:coreProperties>
</file>